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D:\Laurent\websites\excelmadeeasy2018-new-design\examples\"/>
    </mc:Choice>
  </mc:AlternateContent>
  <xr:revisionPtr revIDLastSave="0" documentId="13_ncr:1_{60670DEB-2C4F-45E3-B147-7108C39F3F4E}" xr6:coauthVersionLast="45" xr6:coauthVersionMax="45" xr10:uidLastSave="{00000000-0000-0000-0000-000000000000}"/>
  <bookViews>
    <workbookView xWindow="-120" yWindow="-120" windowWidth="29040" windowHeight="16440" activeTab="1" xr2:uid="{00000000-000D-0000-FFFF-FFFF00000000}"/>
  </bookViews>
  <sheets>
    <sheet name="Explanation" sheetId="4" r:id="rId1"/>
    <sheet name="Lbs table (USA)" sheetId="3" r:id="rId2"/>
    <sheet name="Kg table (rest of the world)" sheetId="2" r:id="rId3"/>
    <sheet name="Example" sheetId="5" r:id="rId4"/>
    <sheet name="Usage Policy" sheetId="6" r:id="rId5"/>
    <sheet name="revisions" sheetId="7" r:id="rId6"/>
  </sheets>
  <definedNames>
    <definedName name="_xlnm.Print_Area" localSheetId="3">Example!$A$1:$S$104</definedName>
    <definedName name="_xlnm.Print_Area" localSheetId="2">'Kg table (rest of the world)'!$A$1:$S$104</definedName>
    <definedName name="_xlnm.Print_Area" localSheetId="1">'Lbs table (USA)'!$A$1:$T$104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2" l="1"/>
  <c r="C16" i="2"/>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16" i="5" l="1"/>
  <c r="C16" i="3"/>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208" i="3" s="1"/>
  <c r="C209" i="3" s="1"/>
  <c r="C210" i="3" s="1"/>
  <c r="C211" i="3" s="1"/>
  <c r="C212" i="3" s="1"/>
  <c r="C213" i="3" s="1"/>
  <c r="C214" i="3" s="1"/>
  <c r="F6" i="3"/>
  <c r="C6" i="2" l="1"/>
  <c r="D104" i="2" l="1"/>
  <c r="E104" i="2"/>
  <c r="H104" i="2"/>
  <c r="F15" i="3"/>
  <c r="C6" i="3"/>
  <c r="B15" i="3" s="1"/>
  <c r="C15" i="3"/>
  <c r="C15" i="2"/>
  <c r="F15" i="2" s="1"/>
  <c r="H104" i="3" l="1"/>
  <c r="D104" i="3"/>
  <c r="E104" i="3"/>
  <c r="D105" i="2"/>
  <c r="E105" i="2"/>
  <c r="H105" i="2"/>
  <c r="C6" i="5"/>
  <c r="H16" i="2"/>
  <c r="H17" i="2"/>
  <c r="H18" i="2"/>
  <c r="H21" i="2"/>
  <c r="H22" i="2"/>
  <c r="H23" i="2"/>
  <c r="H24" i="2"/>
  <c r="H25" i="2"/>
  <c r="H26" i="2"/>
  <c r="H27" i="2"/>
  <c r="H28"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5" i="2"/>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5"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52" i="5"/>
  <c r="H46" i="5"/>
  <c r="H47" i="5"/>
  <c r="H48" i="5"/>
  <c r="H49" i="5"/>
  <c r="H50" i="5"/>
  <c r="H51" i="5"/>
  <c r="H45" i="5"/>
  <c r="B16" i="3"/>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15" i="2"/>
  <c r="G6" i="2"/>
  <c r="F6" i="5"/>
  <c r="G6" i="3"/>
  <c r="E105" i="3" l="1"/>
  <c r="H105" i="3"/>
  <c r="D105" i="3"/>
  <c r="D106" i="2"/>
  <c r="E106" i="2"/>
  <c r="H106" i="2"/>
  <c r="G6" i="5"/>
  <c r="E106" i="3" l="1"/>
  <c r="H106" i="3"/>
  <c r="D106" i="3"/>
  <c r="D107" i="2"/>
  <c r="E107" i="2"/>
  <c r="H107" i="2"/>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15" i="5"/>
  <c r="E15" i="5"/>
  <c r="D45" i="5"/>
  <c r="E45" i="5"/>
  <c r="G45" i="5"/>
  <c r="D46" i="5"/>
  <c r="E46" i="5"/>
  <c r="G46" i="5"/>
  <c r="D47" i="5"/>
  <c r="E47" i="5"/>
  <c r="G47" i="5"/>
  <c r="D48" i="5"/>
  <c r="E48" i="5"/>
  <c r="G48" i="5"/>
  <c r="D49" i="5"/>
  <c r="E49" i="5"/>
  <c r="G49" i="5"/>
  <c r="D50" i="5"/>
  <c r="E50" i="5"/>
  <c r="G50" i="5"/>
  <c r="D51" i="5"/>
  <c r="E51" i="5"/>
  <c r="G51" i="5"/>
  <c r="D52" i="5"/>
  <c r="E52" i="5"/>
  <c r="G52" i="5"/>
  <c r="D53" i="5"/>
  <c r="E53" i="5"/>
  <c r="G53" i="5"/>
  <c r="D54" i="5"/>
  <c r="E54" i="5"/>
  <c r="G54" i="5"/>
  <c r="D55" i="5"/>
  <c r="E55" i="5"/>
  <c r="G55" i="5"/>
  <c r="D56" i="5"/>
  <c r="E56" i="5"/>
  <c r="G56" i="5"/>
  <c r="D57" i="5"/>
  <c r="E57" i="5"/>
  <c r="G57" i="5"/>
  <c r="D58" i="5"/>
  <c r="E58" i="5"/>
  <c r="G58" i="5"/>
  <c r="D59" i="5"/>
  <c r="E59" i="5"/>
  <c r="G59" i="5"/>
  <c r="D60" i="5"/>
  <c r="E60" i="5"/>
  <c r="G60" i="5"/>
  <c r="D61" i="5"/>
  <c r="E61" i="5"/>
  <c r="G61" i="5"/>
  <c r="D62" i="5"/>
  <c r="E62" i="5"/>
  <c r="G62" i="5"/>
  <c r="D63" i="5"/>
  <c r="E63" i="5"/>
  <c r="G63" i="5"/>
  <c r="D64" i="5"/>
  <c r="E64" i="5"/>
  <c r="G64" i="5"/>
  <c r="D65" i="5"/>
  <c r="E65" i="5"/>
  <c r="G65" i="5"/>
  <c r="D66" i="5"/>
  <c r="E66" i="5"/>
  <c r="G66" i="5"/>
  <c r="D67" i="5"/>
  <c r="E67" i="5"/>
  <c r="G67" i="5"/>
  <c r="D68" i="5"/>
  <c r="E68" i="5"/>
  <c r="G68" i="5"/>
  <c r="D69" i="5"/>
  <c r="E69" i="5"/>
  <c r="G69" i="5"/>
  <c r="D70" i="5"/>
  <c r="E70" i="5"/>
  <c r="G70" i="5"/>
  <c r="D71" i="5"/>
  <c r="E71" i="5"/>
  <c r="G71" i="5"/>
  <c r="D72" i="5"/>
  <c r="E72" i="5"/>
  <c r="G72" i="5"/>
  <c r="D73" i="5"/>
  <c r="E73" i="5"/>
  <c r="G73" i="5"/>
  <c r="D74" i="5"/>
  <c r="E74" i="5"/>
  <c r="G74" i="5"/>
  <c r="D75" i="5"/>
  <c r="E75" i="5"/>
  <c r="G75" i="5"/>
  <c r="D76" i="5"/>
  <c r="E76" i="5"/>
  <c r="G76" i="5"/>
  <c r="D77" i="5"/>
  <c r="E77" i="5"/>
  <c r="G77" i="5"/>
  <c r="D78" i="5"/>
  <c r="E78" i="5"/>
  <c r="G78" i="5"/>
  <c r="D79" i="5"/>
  <c r="E79" i="5"/>
  <c r="G79" i="5"/>
  <c r="D80" i="5"/>
  <c r="E80" i="5"/>
  <c r="G80" i="5"/>
  <c r="D81" i="5"/>
  <c r="E81" i="5"/>
  <c r="G81" i="5"/>
  <c r="D82" i="5"/>
  <c r="E82" i="5"/>
  <c r="G82" i="5"/>
  <c r="D83" i="5"/>
  <c r="E83" i="5"/>
  <c r="G83" i="5"/>
  <c r="D84" i="5"/>
  <c r="E84" i="5"/>
  <c r="G84" i="5"/>
  <c r="D85" i="5"/>
  <c r="E85" i="5"/>
  <c r="G85" i="5"/>
  <c r="D86" i="5"/>
  <c r="E86" i="5"/>
  <c r="G86" i="5"/>
  <c r="D87" i="5"/>
  <c r="E87" i="5"/>
  <c r="G87" i="5"/>
  <c r="D88" i="5"/>
  <c r="E88" i="5"/>
  <c r="G88" i="5"/>
  <c r="D89" i="5"/>
  <c r="E89" i="5"/>
  <c r="G89" i="5"/>
  <c r="D90" i="5"/>
  <c r="E90" i="5"/>
  <c r="G90" i="5"/>
  <c r="D91" i="5"/>
  <c r="E91" i="5"/>
  <c r="G91" i="5"/>
  <c r="D92" i="5"/>
  <c r="E92" i="5"/>
  <c r="G92" i="5"/>
  <c r="D93" i="5"/>
  <c r="E93" i="5"/>
  <c r="G93" i="5"/>
  <c r="D94" i="5"/>
  <c r="E94" i="5"/>
  <c r="G94" i="5"/>
  <c r="D95" i="5"/>
  <c r="E95" i="5"/>
  <c r="G95" i="5"/>
  <c r="D96" i="5"/>
  <c r="E96" i="5"/>
  <c r="G96" i="5"/>
  <c r="D97" i="5"/>
  <c r="E97" i="5"/>
  <c r="G97" i="5"/>
  <c r="D98" i="5"/>
  <c r="E98" i="5"/>
  <c r="G98" i="5"/>
  <c r="D99" i="5"/>
  <c r="E99" i="5"/>
  <c r="G99" i="5"/>
  <c r="D100" i="5"/>
  <c r="E100" i="5"/>
  <c r="G100" i="5"/>
  <c r="D101" i="5"/>
  <c r="E101" i="5"/>
  <c r="G101" i="5"/>
  <c r="D102" i="5"/>
  <c r="E102" i="5"/>
  <c r="G102" i="5"/>
  <c r="D103" i="5"/>
  <c r="E103" i="5"/>
  <c r="G103" i="5"/>
  <c r="D104" i="5"/>
  <c r="E104" i="5"/>
  <c r="G104" i="5"/>
  <c r="D15" i="2"/>
  <c r="E15" i="2"/>
  <c r="D16" i="2"/>
  <c r="E16" i="2"/>
  <c r="D17" i="2"/>
  <c r="E17" i="2"/>
  <c r="D18" i="2"/>
  <c r="E18" i="2"/>
  <c r="D22" i="2"/>
  <c r="D23" i="2"/>
  <c r="D24" i="2"/>
  <c r="D25" i="2"/>
  <c r="D26" i="2"/>
  <c r="D27" i="2"/>
  <c r="D28"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E107" i="3" l="1"/>
  <c r="D107" i="3"/>
  <c r="H107" i="3"/>
  <c r="H108" i="2"/>
  <c r="E108" i="2"/>
  <c r="D108" i="2"/>
  <c r="B16" i="2"/>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H16" i="5"/>
  <c r="A16" i="5"/>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B15" i="5"/>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C9" i="5"/>
  <c r="F7" i="5"/>
  <c r="C7" i="5"/>
  <c r="F7" i="3"/>
  <c r="C7" i="3"/>
  <c r="C9" i="3"/>
  <c r="F16" i="3" s="1"/>
  <c r="A16" i="3"/>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16" i="2"/>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C9" i="2"/>
  <c r="F7" i="2"/>
  <c r="C7" i="2"/>
  <c r="E108" i="3" l="1"/>
  <c r="D108" i="3"/>
  <c r="H108" i="3"/>
  <c r="D109" i="2"/>
  <c r="E109" i="2"/>
  <c r="H109" i="2"/>
  <c r="F16" i="2"/>
  <c r="F15" i="5"/>
  <c r="C10" i="2"/>
  <c r="G16" i="3"/>
  <c r="F17" i="3"/>
  <c r="C10" i="3"/>
  <c r="F10" i="3" s="1"/>
  <c r="F9" i="3" s="1"/>
  <c r="E16" i="5"/>
  <c r="D16" i="5"/>
  <c r="C10" i="5"/>
  <c r="F10" i="5" s="1"/>
  <c r="F9" i="5" s="1"/>
  <c r="C17" i="5"/>
  <c r="H17" i="5" s="1"/>
  <c r="G15" i="2"/>
  <c r="E26" i="2"/>
  <c r="E22" i="2"/>
  <c r="E24" i="2"/>
  <c r="E27" i="2"/>
  <c r="E25" i="2"/>
  <c r="E23" i="2"/>
  <c r="E21" i="2"/>
  <c r="E109" i="3" l="1"/>
  <c r="D109" i="3"/>
  <c r="H109" i="3"/>
  <c r="D110" i="2"/>
  <c r="E110" i="2"/>
  <c r="H110" i="2"/>
  <c r="H19" i="2"/>
  <c r="E19" i="2"/>
  <c r="D19" i="2"/>
  <c r="F10" i="2"/>
  <c r="F9" i="2" s="1"/>
  <c r="G15" i="5"/>
  <c r="F16" i="5"/>
  <c r="G16" i="2"/>
  <c r="F18" i="3"/>
  <c r="G17" i="3"/>
  <c r="G15" i="3"/>
  <c r="E17" i="5"/>
  <c r="D17" i="5"/>
  <c r="C18" i="5"/>
  <c r="E29" i="2"/>
  <c r="E28" i="2"/>
  <c r="H110" i="3" l="1"/>
  <c r="D110" i="3"/>
  <c r="E110" i="3"/>
  <c r="E111" i="2"/>
  <c r="H111" i="2"/>
  <c r="D111" i="2"/>
  <c r="H20" i="2"/>
  <c r="E20" i="2"/>
  <c r="D21" i="2"/>
  <c r="D20" i="2"/>
  <c r="H29" i="2"/>
  <c r="D29" i="2"/>
  <c r="H18" i="5"/>
  <c r="C19" i="5"/>
  <c r="C20" i="5" s="1"/>
  <c r="C21" i="5" s="1"/>
  <c r="C22" i="5" s="1"/>
  <c r="C23" i="5" s="1"/>
  <c r="C24" i="5" s="1"/>
  <c r="F17" i="5"/>
  <c r="G16" i="5"/>
  <c r="F17" i="2"/>
  <c r="G17" i="2" s="1"/>
  <c r="F19" i="3"/>
  <c r="G18" i="3"/>
  <c r="E18" i="5"/>
  <c r="D18" i="5"/>
  <c r="E30" i="2"/>
  <c r="D111" i="3" l="1"/>
  <c r="H111" i="3"/>
  <c r="E111" i="3"/>
  <c r="D112" i="2"/>
  <c r="E112" i="2"/>
  <c r="H112" i="2"/>
  <c r="H30" i="2"/>
  <c r="D31" i="2"/>
  <c r="D30" i="2"/>
  <c r="H19" i="5"/>
  <c r="F18" i="5"/>
  <c r="G17" i="5"/>
  <c r="F18" i="2"/>
  <c r="G18" i="2" s="1"/>
  <c r="F20" i="3"/>
  <c r="G19" i="3"/>
  <c r="E19" i="5"/>
  <c r="D19" i="5"/>
  <c r="H20" i="5"/>
  <c r="E31" i="2"/>
  <c r="E112" i="3" l="1"/>
  <c r="D112" i="3"/>
  <c r="H112" i="3"/>
  <c r="D113" i="2"/>
  <c r="H113" i="2"/>
  <c r="E113" i="2"/>
  <c r="F19" i="5"/>
  <c r="G18" i="5"/>
  <c r="F19" i="2"/>
  <c r="G19" i="2" s="1"/>
  <c r="F21" i="3"/>
  <c r="G20" i="3"/>
  <c r="E20" i="5"/>
  <c r="D20" i="5"/>
  <c r="H21" i="5"/>
  <c r="E32" i="2"/>
  <c r="D113" i="3" l="1"/>
  <c r="E113" i="3"/>
  <c r="H113" i="3"/>
  <c r="D114" i="2"/>
  <c r="E114" i="2"/>
  <c r="H114" i="2"/>
  <c r="F20" i="5"/>
  <c r="G19" i="5"/>
  <c r="F20" i="2"/>
  <c r="G20" i="2" s="1"/>
  <c r="F22" i="3"/>
  <c r="G21" i="3"/>
  <c r="E21" i="5"/>
  <c r="D21" i="5"/>
  <c r="H22" i="5"/>
  <c r="E33" i="2"/>
  <c r="D114" i="3" l="1"/>
  <c r="E114" i="3"/>
  <c r="H114" i="3"/>
  <c r="D115" i="2"/>
  <c r="E115" i="2"/>
  <c r="H115" i="2"/>
  <c r="F21" i="5"/>
  <c r="G20" i="5"/>
  <c r="F21" i="2"/>
  <c r="F23" i="3"/>
  <c r="G22" i="3"/>
  <c r="E22" i="5"/>
  <c r="D22" i="5"/>
  <c r="H23" i="5"/>
  <c r="E34" i="2"/>
  <c r="D115" i="3" l="1"/>
  <c r="E115" i="3"/>
  <c r="H115" i="3"/>
  <c r="F24" i="3"/>
  <c r="G23" i="3"/>
  <c r="H116" i="2"/>
  <c r="E116" i="2"/>
  <c r="D116" i="2"/>
  <c r="F22" i="2"/>
  <c r="G21" i="2"/>
  <c r="F22" i="5"/>
  <c r="G21" i="5"/>
  <c r="E23" i="5"/>
  <c r="D23" i="5"/>
  <c r="H24" i="5"/>
  <c r="E35" i="2"/>
  <c r="H116" i="3" l="1"/>
  <c r="E116" i="3"/>
  <c r="D116" i="3"/>
  <c r="F25" i="3"/>
  <c r="G24" i="3"/>
  <c r="D117" i="2"/>
  <c r="E117" i="2"/>
  <c r="H117" i="2"/>
  <c r="F23" i="2"/>
  <c r="G22" i="2"/>
  <c r="F23" i="5"/>
  <c r="G22" i="5"/>
  <c r="E24" i="5"/>
  <c r="D24" i="5"/>
  <c r="C25" i="5"/>
  <c r="H25" i="5" s="1"/>
  <c r="E36" i="2"/>
  <c r="D117" i="3" l="1"/>
  <c r="E117" i="3"/>
  <c r="H117" i="3"/>
  <c r="F26" i="3"/>
  <c r="G25" i="3"/>
  <c r="D118" i="2"/>
  <c r="E118" i="2"/>
  <c r="H118" i="2"/>
  <c r="F24" i="2"/>
  <c r="G23" i="2"/>
  <c r="F24" i="5"/>
  <c r="G23" i="5"/>
  <c r="E25" i="5"/>
  <c r="D25" i="5"/>
  <c r="C26" i="5"/>
  <c r="H26" i="5" s="1"/>
  <c r="E37" i="2"/>
  <c r="D118" i="3" l="1"/>
  <c r="E118" i="3"/>
  <c r="H118" i="3"/>
  <c r="F27" i="3"/>
  <c r="G26" i="3"/>
  <c r="E119" i="2"/>
  <c r="H119" i="2"/>
  <c r="D119" i="2"/>
  <c r="F25" i="2"/>
  <c r="G24" i="2"/>
  <c r="F25" i="5"/>
  <c r="G24" i="5"/>
  <c r="E26" i="5"/>
  <c r="D26" i="5"/>
  <c r="C27" i="5"/>
  <c r="H27" i="5" s="1"/>
  <c r="E38" i="2"/>
  <c r="E119" i="3" l="1"/>
  <c r="D119" i="3"/>
  <c r="H119" i="3"/>
  <c r="F28" i="3"/>
  <c r="G27" i="3"/>
  <c r="D120" i="2"/>
  <c r="E120" i="2"/>
  <c r="H120" i="2"/>
  <c r="F26" i="2"/>
  <c r="G25" i="2"/>
  <c r="F26" i="5"/>
  <c r="G25" i="5"/>
  <c r="E27" i="5"/>
  <c r="D27" i="5"/>
  <c r="C28" i="5"/>
  <c r="H28" i="5" s="1"/>
  <c r="E39" i="2"/>
  <c r="H120" i="3" l="1"/>
  <c r="E120" i="3"/>
  <c r="D120" i="3"/>
  <c r="F29" i="3"/>
  <c r="G28" i="3"/>
  <c r="H121" i="2"/>
  <c r="D121" i="2"/>
  <c r="E121" i="2"/>
  <c r="F27" i="2"/>
  <c r="G26" i="2"/>
  <c r="F27" i="5"/>
  <c r="G26" i="5"/>
  <c r="E28" i="5"/>
  <c r="D28" i="5"/>
  <c r="C29" i="5"/>
  <c r="H29" i="5" s="1"/>
  <c r="E40" i="2"/>
  <c r="H121" i="3" l="1"/>
  <c r="E121" i="3"/>
  <c r="D121" i="3"/>
  <c r="F30" i="3"/>
  <c r="G29" i="3"/>
  <c r="D122" i="2"/>
  <c r="E122" i="2"/>
  <c r="H122" i="2"/>
  <c r="F28" i="2"/>
  <c r="G27" i="2"/>
  <c r="F28" i="5"/>
  <c r="G27" i="5"/>
  <c r="E29" i="5"/>
  <c r="D29" i="5"/>
  <c r="C30" i="5"/>
  <c r="H30" i="5" s="1"/>
  <c r="E41" i="2"/>
  <c r="H122" i="3" l="1"/>
  <c r="D122" i="3"/>
  <c r="E122" i="3"/>
  <c r="F31" i="3"/>
  <c r="G30" i="3"/>
  <c r="D123" i="2"/>
  <c r="E123" i="2"/>
  <c r="H123" i="2"/>
  <c r="F29" i="2"/>
  <c r="G28" i="2"/>
  <c r="F29" i="5"/>
  <c r="G28" i="5"/>
  <c r="E30" i="5"/>
  <c r="D30" i="5"/>
  <c r="C31" i="5"/>
  <c r="H31" i="5" s="1"/>
  <c r="E42" i="2"/>
  <c r="D123" i="3" l="1"/>
  <c r="E123" i="3"/>
  <c r="H123" i="3"/>
  <c r="F32" i="3"/>
  <c r="G31" i="3"/>
  <c r="H124" i="2"/>
  <c r="E124" i="2"/>
  <c r="D124" i="2"/>
  <c r="F30" i="2"/>
  <c r="G29" i="2"/>
  <c r="F30" i="5"/>
  <c r="G29" i="5"/>
  <c r="E31" i="5"/>
  <c r="D31" i="5"/>
  <c r="C32" i="5"/>
  <c r="H32" i="5" s="1"/>
  <c r="E43" i="2"/>
  <c r="D124" i="3" l="1"/>
  <c r="H124" i="3"/>
  <c r="E124" i="3"/>
  <c r="F33" i="3"/>
  <c r="G32" i="3"/>
  <c r="D125" i="2"/>
  <c r="E125" i="2"/>
  <c r="H125" i="2"/>
  <c r="F31" i="2"/>
  <c r="G30" i="2"/>
  <c r="F31" i="5"/>
  <c r="G30" i="5"/>
  <c r="E32" i="5"/>
  <c r="D32" i="5"/>
  <c r="C33" i="5"/>
  <c r="H33" i="5" s="1"/>
  <c r="E44" i="2"/>
  <c r="H125" i="3" l="1"/>
  <c r="E125" i="3"/>
  <c r="D125" i="3"/>
  <c r="F34" i="3"/>
  <c r="G33" i="3"/>
  <c r="D126" i="2"/>
  <c r="E126" i="2"/>
  <c r="H126" i="2"/>
  <c r="F32" i="2"/>
  <c r="G31" i="2"/>
  <c r="F32" i="5"/>
  <c r="G31" i="5"/>
  <c r="E33" i="5"/>
  <c r="D33" i="5"/>
  <c r="C34" i="5"/>
  <c r="H34" i="5" s="1"/>
  <c r="E45" i="2"/>
  <c r="E126" i="3" l="1"/>
  <c r="H126" i="3"/>
  <c r="D126" i="3"/>
  <c r="F35" i="3"/>
  <c r="G34" i="3"/>
  <c r="E127" i="2"/>
  <c r="H127" i="2"/>
  <c r="D127" i="2"/>
  <c r="F33" i="2"/>
  <c r="G32" i="2"/>
  <c r="F33" i="5"/>
  <c r="G32" i="5"/>
  <c r="E34" i="5"/>
  <c r="D34" i="5"/>
  <c r="C35" i="5"/>
  <c r="H35" i="5" s="1"/>
  <c r="E46" i="2"/>
  <c r="H127" i="3" l="1"/>
  <c r="E127" i="3"/>
  <c r="D127" i="3"/>
  <c r="F36" i="3"/>
  <c r="G35" i="3"/>
  <c r="D128" i="2"/>
  <c r="E128" i="2"/>
  <c r="H128" i="2"/>
  <c r="F34" i="2"/>
  <c r="G33" i="2"/>
  <c r="F34" i="5"/>
  <c r="G33" i="5"/>
  <c r="E35" i="5"/>
  <c r="D35" i="5"/>
  <c r="C36" i="5"/>
  <c r="H36" i="5" s="1"/>
  <c r="E47" i="2"/>
  <c r="D128" i="3" l="1"/>
  <c r="E128" i="3"/>
  <c r="H128" i="3"/>
  <c r="F37" i="3"/>
  <c r="G36" i="3"/>
  <c r="D129" i="2"/>
  <c r="E129" i="2"/>
  <c r="H129" i="2"/>
  <c r="F35" i="2"/>
  <c r="G34" i="2"/>
  <c r="F35" i="5"/>
  <c r="G34" i="5"/>
  <c r="E36" i="5"/>
  <c r="D36" i="5"/>
  <c r="C37" i="5"/>
  <c r="H37" i="5" s="1"/>
  <c r="E48" i="2"/>
  <c r="H129" i="3" l="1"/>
  <c r="D129" i="3"/>
  <c r="E129" i="3"/>
  <c r="F38" i="3"/>
  <c r="G37" i="3"/>
  <c r="D130" i="2"/>
  <c r="E130" i="2"/>
  <c r="H130" i="2"/>
  <c r="F36" i="2"/>
  <c r="G35" i="2"/>
  <c r="C38" i="5"/>
  <c r="H38" i="5" s="1"/>
  <c r="F36" i="5"/>
  <c r="G35" i="5"/>
  <c r="E37" i="5"/>
  <c r="D37" i="5"/>
  <c r="E49" i="2"/>
  <c r="H130" i="3" l="1"/>
  <c r="D130" i="3"/>
  <c r="E130" i="3"/>
  <c r="F39" i="3"/>
  <c r="G38" i="3"/>
  <c r="D131" i="2"/>
  <c r="E131" i="2"/>
  <c r="H131" i="2"/>
  <c r="F37" i="2"/>
  <c r="G36" i="2"/>
  <c r="C39" i="5"/>
  <c r="H39" i="5" s="1"/>
  <c r="D38" i="5"/>
  <c r="E38" i="5"/>
  <c r="F37" i="5"/>
  <c r="G36" i="5"/>
  <c r="E50" i="2"/>
  <c r="H131" i="3" l="1"/>
  <c r="D131" i="3"/>
  <c r="E131" i="3"/>
  <c r="F40" i="3"/>
  <c r="G39" i="3"/>
  <c r="H132" i="2"/>
  <c r="E132" i="2"/>
  <c r="D132" i="2"/>
  <c r="F38" i="2"/>
  <c r="G37" i="2"/>
  <c r="C40" i="5"/>
  <c r="H40" i="5" s="1"/>
  <c r="D39" i="5"/>
  <c r="E39" i="5"/>
  <c r="F38" i="5"/>
  <c r="G37" i="5"/>
  <c r="E51" i="2"/>
  <c r="H132" i="3" l="1"/>
  <c r="E132" i="3"/>
  <c r="D132" i="3"/>
  <c r="F41" i="3"/>
  <c r="G40" i="3"/>
  <c r="D133" i="2"/>
  <c r="E133" i="2"/>
  <c r="H133" i="2"/>
  <c r="F39" i="2"/>
  <c r="G38" i="2"/>
  <c r="C41" i="5"/>
  <c r="H41" i="5" s="1"/>
  <c r="D40" i="5"/>
  <c r="E40" i="5"/>
  <c r="F39" i="5"/>
  <c r="G38" i="5"/>
  <c r="E52" i="2"/>
  <c r="H133" i="3" l="1"/>
  <c r="D133" i="3"/>
  <c r="E133" i="3"/>
  <c r="F42" i="3"/>
  <c r="G41" i="3"/>
  <c r="D134" i="2"/>
  <c r="E134" i="2"/>
  <c r="H134" i="2"/>
  <c r="F40" i="2"/>
  <c r="G39" i="2"/>
  <c r="C42" i="5"/>
  <c r="H42" i="5" s="1"/>
  <c r="D41" i="5"/>
  <c r="E41" i="5"/>
  <c r="F40" i="5"/>
  <c r="G39" i="5"/>
  <c r="E53" i="2"/>
  <c r="H134" i="3" l="1"/>
  <c r="E134" i="3"/>
  <c r="D134" i="3"/>
  <c r="F43" i="3"/>
  <c r="G42" i="3"/>
  <c r="E135" i="2"/>
  <c r="H135" i="2"/>
  <c r="D135" i="2"/>
  <c r="F41" i="2"/>
  <c r="G40" i="2"/>
  <c r="C43" i="5"/>
  <c r="H43" i="5" s="1"/>
  <c r="D42" i="5"/>
  <c r="E42" i="5"/>
  <c r="F41" i="5"/>
  <c r="G40" i="5"/>
  <c r="E54" i="2"/>
  <c r="D135" i="3" l="1"/>
  <c r="E135" i="3"/>
  <c r="H135" i="3"/>
  <c r="F44" i="3"/>
  <c r="G43" i="3"/>
  <c r="D136" i="2"/>
  <c r="E136" i="2"/>
  <c r="H136" i="2"/>
  <c r="F42" i="2"/>
  <c r="G41" i="2"/>
  <c r="C44" i="5"/>
  <c r="H44" i="5" s="1"/>
  <c r="D43" i="5"/>
  <c r="E43" i="5"/>
  <c r="F42" i="5"/>
  <c r="G41" i="5"/>
  <c r="E55" i="2"/>
  <c r="D136" i="3" l="1"/>
  <c r="H136" i="3"/>
  <c r="E136" i="3"/>
  <c r="F45" i="3"/>
  <c r="G44" i="3"/>
  <c r="H137" i="2"/>
  <c r="D137" i="2"/>
  <c r="E137" i="2"/>
  <c r="F43" i="2"/>
  <c r="G42" i="2"/>
  <c r="D44" i="5"/>
  <c r="E44" i="5"/>
  <c r="F43" i="5"/>
  <c r="G42" i="5"/>
  <c r="E56" i="2"/>
  <c r="E137" i="3" l="1"/>
  <c r="H137" i="3"/>
  <c r="D137" i="3"/>
  <c r="F46" i="3"/>
  <c r="G45" i="3"/>
  <c r="D138" i="2"/>
  <c r="E138" i="2"/>
  <c r="H138" i="2"/>
  <c r="F44" i="2"/>
  <c r="G43" i="2"/>
  <c r="F44" i="5"/>
  <c r="G43" i="5"/>
  <c r="E57" i="2"/>
  <c r="D138" i="3" l="1"/>
  <c r="E138" i="3"/>
  <c r="H138" i="3"/>
  <c r="F47" i="3"/>
  <c r="G46" i="3"/>
  <c r="D139" i="2"/>
  <c r="E139" i="2"/>
  <c r="H139" i="2"/>
  <c r="F45" i="2"/>
  <c r="G44" i="2"/>
  <c r="F45" i="5"/>
  <c r="F46" i="5" s="1"/>
  <c r="F47" i="5" s="1"/>
  <c r="F48" i="5" s="1"/>
  <c r="F49" i="5" s="1"/>
  <c r="F50" i="5" s="1"/>
  <c r="F51" i="5" s="1"/>
  <c r="F52" i="5" s="1"/>
  <c r="F53" i="5" s="1"/>
  <c r="F54" i="5" s="1"/>
  <c r="F55" i="5" s="1"/>
  <c r="F56" i="5" s="1"/>
  <c r="F57" i="5" s="1"/>
  <c r="F58" i="5" s="1"/>
  <c r="F59" i="5" s="1"/>
  <c r="F60" i="5" s="1"/>
  <c r="F61" i="5" s="1"/>
  <c r="F62" i="5" s="1"/>
  <c r="F63" i="5" s="1"/>
  <c r="F64" i="5" s="1"/>
  <c r="F65" i="5" s="1"/>
  <c r="F66" i="5" s="1"/>
  <c r="F67" i="5" s="1"/>
  <c r="F68" i="5" s="1"/>
  <c r="F69" i="5" s="1"/>
  <c r="F70" i="5" s="1"/>
  <c r="F71" i="5" s="1"/>
  <c r="F72" i="5" s="1"/>
  <c r="F73" i="5" s="1"/>
  <c r="F74" i="5" s="1"/>
  <c r="F75" i="5" s="1"/>
  <c r="F76" i="5" s="1"/>
  <c r="F77" i="5" s="1"/>
  <c r="F78" i="5" s="1"/>
  <c r="F79" i="5" s="1"/>
  <c r="F80" i="5" s="1"/>
  <c r="F81" i="5" s="1"/>
  <c r="F82" i="5" s="1"/>
  <c r="F83" i="5" s="1"/>
  <c r="F84" i="5" s="1"/>
  <c r="F85" i="5" s="1"/>
  <c r="F86" i="5" s="1"/>
  <c r="F87" i="5" s="1"/>
  <c r="F88" i="5" s="1"/>
  <c r="F89" i="5" s="1"/>
  <c r="F90" i="5" s="1"/>
  <c r="F91" i="5" s="1"/>
  <c r="F92" i="5" s="1"/>
  <c r="F93" i="5" s="1"/>
  <c r="F94" i="5" s="1"/>
  <c r="F95" i="5" s="1"/>
  <c r="F96" i="5" s="1"/>
  <c r="F97" i="5" s="1"/>
  <c r="F98" i="5" s="1"/>
  <c r="F99" i="5" s="1"/>
  <c r="F100" i="5" s="1"/>
  <c r="F101" i="5" s="1"/>
  <c r="F102" i="5" s="1"/>
  <c r="F103" i="5" s="1"/>
  <c r="F104" i="5" s="1"/>
  <c r="G44" i="5"/>
  <c r="E58" i="2"/>
  <c r="E139" i="3" l="1"/>
  <c r="D139" i="3"/>
  <c r="H139" i="3"/>
  <c r="F48" i="3"/>
  <c r="G47" i="3"/>
  <c r="H140" i="2"/>
  <c r="E140" i="2"/>
  <c r="D140" i="2"/>
  <c r="F46" i="2"/>
  <c r="G45" i="2"/>
  <c r="E59" i="2"/>
  <c r="D140" i="3" l="1"/>
  <c r="E140" i="3"/>
  <c r="H140" i="3"/>
  <c r="F49" i="3"/>
  <c r="G48" i="3"/>
  <c r="D141" i="2"/>
  <c r="E141" i="2"/>
  <c r="H141" i="2"/>
  <c r="F47" i="2"/>
  <c r="G46" i="2"/>
  <c r="E60" i="2"/>
  <c r="D141" i="3" l="1"/>
  <c r="E141" i="3"/>
  <c r="H141" i="3"/>
  <c r="F50" i="3"/>
  <c r="G49" i="3"/>
  <c r="E142" i="2"/>
  <c r="H142" i="2"/>
  <c r="D142" i="2"/>
  <c r="F48" i="2"/>
  <c r="G47" i="2"/>
  <c r="E61" i="2"/>
  <c r="D142" i="3" l="1"/>
  <c r="E142" i="3"/>
  <c r="H142" i="3"/>
  <c r="F51" i="3"/>
  <c r="G50" i="3"/>
  <c r="D143" i="2"/>
  <c r="E143" i="2"/>
  <c r="H143" i="2"/>
  <c r="F49" i="2"/>
  <c r="G48" i="2"/>
  <c r="E62" i="2"/>
  <c r="D143" i="3" l="1"/>
  <c r="E143" i="3"/>
  <c r="H143" i="3"/>
  <c r="F52" i="3"/>
  <c r="G51" i="3"/>
  <c r="D144" i="2"/>
  <c r="H144" i="2"/>
  <c r="E144" i="2"/>
  <c r="F50" i="2"/>
  <c r="G49" i="2"/>
  <c r="E63" i="2"/>
  <c r="E144" i="3" l="1"/>
  <c r="D144" i="3"/>
  <c r="H144" i="3"/>
  <c r="F53" i="3"/>
  <c r="G52" i="3"/>
  <c r="D145" i="2"/>
  <c r="E145" i="2"/>
  <c r="H145" i="2"/>
  <c r="F51" i="2"/>
  <c r="G50" i="2"/>
  <c r="E64" i="2"/>
  <c r="H145" i="3" l="1"/>
  <c r="D145" i="3"/>
  <c r="E145" i="3"/>
  <c r="F54" i="3"/>
  <c r="G53" i="3"/>
  <c r="D146" i="2"/>
  <c r="E146" i="2"/>
  <c r="H146" i="2"/>
  <c r="F52" i="2"/>
  <c r="G51" i="2"/>
  <c r="E65" i="2"/>
  <c r="H146" i="3" l="1"/>
  <c r="E146" i="3"/>
  <c r="D146" i="3"/>
  <c r="F55" i="3"/>
  <c r="G54" i="3"/>
  <c r="H147" i="2"/>
  <c r="E147" i="2"/>
  <c r="D147" i="2"/>
  <c r="F53" i="2"/>
  <c r="G52" i="2"/>
  <c r="E66" i="2"/>
  <c r="D147" i="3" l="1"/>
  <c r="E147" i="3"/>
  <c r="H147" i="3"/>
  <c r="F56" i="3"/>
  <c r="G55" i="3"/>
  <c r="D148" i="2"/>
  <c r="E148" i="2"/>
  <c r="H148" i="2"/>
  <c r="F54" i="2"/>
  <c r="G53" i="2"/>
  <c r="E67" i="2"/>
  <c r="E148" i="3" l="1"/>
  <c r="D148" i="3"/>
  <c r="H148" i="3"/>
  <c r="F57" i="3"/>
  <c r="G56" i="3"/>
  <c r="D149" i="2"/>
  <c r="E149" i="2"/>
  <c r="H149" i="2"/>
  <c r="F55" i="2"/>
  <c r="G54" i="2"/>
  <c r="E68" i="2"/>
  <c r="D149" i="3" l="1"/>
  <c r="E149" i="3"/>
  <c r="H149" i="3"/>
  <c r="F58" i="3"/>
  <c r="G57" i="3"/>
  <c r="E150" i="2"/>
  <c r="H150" i="2"/>
  <c r="D150" i="2"/>
  <c r="F56" i="2"/>
  <c r="G55" i="2"/>
  <c r="E69" i="2"/>
  <c r="D150" i="3" l="1"/>
  <c r="E150" i="3"/>
  <c r="H150" i="3"/>
  <c r="F59" i="3"/>
  <c r="G58" i="3"/>
  <c r="D151" i="2"/>
  <c r="E151" i="2"/>
  <c r="H151" i="2"/>
  <c r="F57" i="2"/>
  <c r="G56" i="2"/>
  <c r="E70" i="2"/>
  <c r="H151" i="3" l="1"/>
  <c r="D151" i="3"/>
  <c r="E151" i="3"/>
  <c r="F60" i="3"/>
  <c r="G59" i="3"/>
  <c r="D152" i="2"/>
  <c r="H152" i="2"/>
  <c r="E152" i="2"/>
  <c r="F58" i="2"/>
  <c r="G57" i="2"/>
  <c r="E71" i="2"/>
  <c r="E152" i="3" l="1"/>
  <c r="D152" i="3"/>
  <c r="H152" i="3"/>
  <c r="F61" i="3"/>
  <c r="G60" i="3"/>
  <c r="D153" i="2"/>
  <c r="E153" i="2"/>
  <c r="H153" i="2"/>
  <c r="F59" i="2"/>
  <c r="G58" i="2"/>
  <c r="E72" i="2"/>
  <c r="H153" i="3" l="1"/>
  <c r="D153" i="3"/>
  <c r="E153" i="3"/>
  <c r="F62" i="3"/>
  <c r="G61" i="3"/>
  <c r="D154" i="2"/>
  <c r="E154" i="2"/>
  <c r="H154" i="2"/>
  <c r="F60" i="2"/>
  <c r="G59" i="2"/>
  <c r="E73" i="2"/>
  <c r="D154" i="3" l="1"/>
  <c r="E154" i="3"/>
  <c r="H154" i="3"/>
  <c r="F63" i="3"/>
  <c r="G62" i="3"/>
  <c r="H155" i="2"/>
  <c r="D155" i="2"/>
  <c r="E155" i="2"/>
  <c r="F61" i="2"/>
  <c r="G60" i="2"/>
  <c r="E74" i="2"/>
  <c r="H155" i="3" l="1"/>
  <c r="E155" i="3"/>
  <c r="D155" i="3"/>
  <c r="F64" i="3"/>
  <c r="G63" i="3"/>
  <c r="D156" i="2"/>
  <c r="E156" i="2"/>
  <c r="H156" i="2"/>
  <c r="F62" i="2"/>
  <c r="G61" i="2"/>
  <c r="E75" i="2"/>
  <c r="D156" i="3" l="1"/>
  <c r="H156" i="3"/>
  <c r="E156" i="3"/>
  <c r="F65" i="3"/>
  <c r="F66" i="3" s="1"/>
  <c r="F67" i="3" s="1"/>
  <c r="F68" i="3" s="1"/>
  <c r="F69" i="3" s="1"/>
  <c r="F70" i="3" s="1"/>
  <c r="F71" i="3" s="1"/>
  <c r="F72" i="3" s="1"/>
  <c r="F73" i="3" s="1"/>
  <c r="F74" i="3" s="1"/>
  <c r="F75" i="3" s="1"/>
  <c r="F76" i="3" s="1"/>
  <c r="F77" i="3" s="1"/>
  <c r="F78" i="3" s="1"/>
  <c r="F79" i="3" s="1"/>
  <c r="F80" i="3" s="1"/>
  <c r="F81" i="3" s="1"/>
  <c r="F82" i="3" s="1"/>
  <c r="F83" i="3" s="1"/>
  <c r="F84" i="3" s="1"/>
  <c r="F85" i="3" s="1"/>
  <c r="F86" i="3" s="1"/>
  <c r="F87" i="3" s="1"/>
  <c r="F88" i="3" s="1"/>
  <c r="F89" i="3" s="1"/>
  <c r="F90" i="3" s="1"/>
  <c r="F91" i="3" s="1"/>
  <c r="F92" i="3" s="1"/>
  <c r="F93" i="3" s="1"/>
  <c r="F94" i="3" s="1"/>
  <c r="F95" i="3" s="1"/>
  <c r="F96" i="3" s="1"/>
  <c r="F97" i="3" s="1"/>
  <c r="F98" i="3" s="1"/>
  <c r="F99" i="3" s="1"/>
  <c r="F100" i="3" s="1"/>
  <c r="F101" i="3" s="1"/>
  <c r="F102" i="3" s="1"/>
  <c r="F103" i="3" s="1"/>
  <c r="F104" i="3" s="1"/>
  <c r="F105" i="3" s="1"/>
  <c r="F106" i="3" s="1"/>
  <c r="F107" i="3" s="1"/>
  <c r="F108" i="3" s="1"/>
  <c r="F109" i="3" s="1"/>
  <c r="F110" i="3" s="1"/>
  <c r="F111" i="3" s="1"/>
  <c r="F112" i="3" s="1"/>
  <c r="F113" i="3" s="1"/>
  <c r="F114" i="3" s="1"/>
  <c r="F115" i="3" s="1"/>
  <c r="F116" i="3" s="1"/>
  <c r="F117" i="3" s="1"/>
  <c r="F118" i="3" s="1"/>
  <c r="F119" i="3" s="1"/>
  <c r="F120" i="3" s="1"/>
  <c r="F121" i="3" s="1"/>
  <c r="F122" i="3" s="1"/>
  <c r="F123" i="3" s="1"/>
  <c r="F124" i="3" s="1"/>
  <c r="F125" i="3" s="1"/>
  <c r="F126" i="3" s="1"/>
  <c r="F127" i="3" s="1"/>
  <c r="F128" i="3" s="1"/>
  <c r="F129" i="3" s="1"/>
  <c r="F130" i="3" s="1"/>
  <c r="F131" i="3" s="1"/>
  <c r="F132" i="3" s="1"/>
  <c r="F133" i="3" s="1"/>
  <c r="F134" i="3" s="1"/>
  <c r="F135" i="3" s="1"/>
  <c r="F136" i="3" s="1"/>
  <c r="F137" i="3" s="1"/>
  <c r="F138" i="3" s="1"/>
  <c r="F139" i="3" s="1"/>
  <c r="F140" i="3" s="1"/>
  <c r="F141" i="3" s="1"/>
  <c r="F142" i="3" s="1"/>
  <c r="F143" i="3" s="1"/>
  <c r="F144" i="3" s="1"/>
  <c r="F145" i="3" s="1"/>
  <c r="F146" i="3" s="1"/>
  <c r="F147" i="3" s="1"/>
  <c r="F148" i="3" s="1"/>
  <c r="F149" i="3" s="1"/>
  <c r="F150" i="3" s="1"/>
  <c r="F151" i="3" s="1"/>
  <c r="F152" i="3" s="1"/>
  <c r="F153" i="3" s="1"/>
  <c r="F154" i="3" s="1"/>
  <c r="F155" i="3" s="1"/>
  <c r="F156" i="3" s="1"/>
  <c r="F157" i="3" s="1"/>
  <c r="F158" i="3" s="1"/>
  <c r="F159" i="3" s="1"/>
  <c r="F160" i="3" s="1"/>
  <c r="F161" i="3" s="1"/>
  <c r="F162" i="3" s="1"/>
  <c r="F163" i="3" s="1"/>
  <c r="F164" i="3" s="1"/>
  <c r="F165" i="3" s="1"/>
  <c r="F166" i="3" s="1"/>
  <c r="F167" i="3" s="1"/>
  <c r="F168" i="3" s="1"/>
  <c r="F169" i="3" s="1"/>
  <c r="F170" i="3" s="1"/>
  <c r="F171" i="3" s="1"/>
  <c r="F172" i="3" s="1"/>
  <c r="F173" i="3" s="1"/>
  <c r="F174" i="3" s="1"/>
  <c r="F175" i="3" s="1"/>
  <c r="F176" i="3" s="1"/>
  <c r="F177" i="3" s="1"/>
  <c r="F178" i="3" s="1"/>
  <c r="F179" i="3" s="1"/>
  <c r="F180" i="3" s="1"/>
  <c r="F181" i="3" s="1"/>
  <c r="F182" i="3" s="1"/>
  <c r="F183" i="3" s="1"/>
  <c r="F184" i="3" s="1"/>
  <c r="F185" i="3" s="1"/>
  <c r="F186" i="3" s="1"/>
  <c r="F187" i="3" s="1"/>
  <c r="F188" i="3" s="1"/>
  <c r="F189" i="3" s="1"/>
  <c r="F190" i="3" s="1"/>
  <c r="F191" i="3" s="1"/>
  <c r="F192" i="3" s="1"/>
  <c r="F193" i="3" s="1"/>
  <c r="F194" i="3" s="1"/>
  <c r="F195" i="3" s="1"/>
  <c r="F196" i="3" s="1"/>
  <c r="F197" i="3" s="1"/>
  <c r="F198" i="3" s="1"/>
  <c r="F199" i="3" s="1"/>
  <c r="F200" i="3" s="1"/>
  <c r="F201" i="3" s="1"/>
  <c r="F202" i="3" s="1"/>
  <c r="F203" i="3" s="1"/>
  <c r="F204" i="3" s="1"/>
  <c r="F205" i="3" s="1"/>
  <c r="F206" i="3" s="1"/>
  <c r="F207" i="3" s="1"/>
  <c r="F208" i="3" s="1"/>
  <c r="F209" i="3" s="1"/>
  <c r="F210" i="3" s="1"/>
  <c r="F211" i="3" s="1"/>
  <c r="F212" i="3" s="1"/>
  <c r="F213" i="3" s="1"/>
  <c r="F214" i="3" s="1"/>
  <c r="G64" i="3"/>
  <c r="D157" i="2"/>
  <c r="E157" i="2"/>
  <c r="H157" i="2"/>
  <c r="F63" i="2"/>
  <c r="G62" i="2"/>
  <c r="E76" i="2"/>
  <c r="D157" i="3" l="1"/>
  <c r="E157" i="3"/>
  <c r="H157" i="3"/>
  <c r="G65" i="3"/>
  <c r="E158" i="2"/>
  <c r="H158" i="2"/>
  <c r="D158" i="2"/>
  <c r="F64" i="2"/>
  <c r="G63" i="2"/>
  <c r="E77" i="2"/>
  <c r="E158" i="3" l="1"/>
  <c r="H158" i="3"/>
  <c r="D158" i="3"/>
  <c r="G66" i="3"/>
  <c r="D159" i="2"/>
  <c r="E159" i="2"/>
  <c r="H159" i="2"/>
  <c r="F65" i="2"/>
  <c r="G64" i="2"/>
  <c r="E78" i="2"/>
  <c r="E159" i="3" l="1"/>
  <c r="D159" i="3"/>
  <c r="H159" i="3"/>
  <c r="G67" i="3"/>
  <c r="D160" i="2"/>
  <c r="H160" i="2"/>
  <c r="E160" i="2"/>
  <c r="F66" i="2"/>
  <c r="G65" i="2"/>
  <c r="E79" i="2"/>
  <c r="E160" i="3" l="1"/>
  <c r="D160" i="3"/>
  <c r="H160" i="3"/>
  <c r="G68" i="3"/>
  <c r="D161" i="2"/>
  <c r="E161" i="2"/>
  <c r="H161" i="2"/>
  <c r="F67" i="2"/>
  <c r="G66" i="2"/>
  <c r="E80" i="2"/>
  <c r="H161" i="3" l="1"/>
  <c r="D161" i="3"/>
  <c r="E161" i="3"/>
  <c r="G69" i="3"/>
  <c r="D162" i="2"/>
  <c r="E162" i="2"/>
  <c r="H162" i="2"/>
  <c r="F68" i="2"/>
  <c r="G67" i="2"/>
  <c r="E81" i="2"/>
  <c r="E162" i="3" l="1"/>
  <c r="H162" i="3"/>
  <c r="D162" i="3"/>
  <c r="G70" i="3"/>
  <c r="H163" i="2"/>
  <c r="D163" i="2"/>
  <c r="E163" i="2"/>
  <c r="F69" i="2"/>
  <c r="G68" i="2"/>
  <c r="E82" i="2"/>
  <c r="D163" i="3" l="1"/>
  <c r="E163" i="3"/>
  <c r="H163" i="3"/>
  <c r="G71" i="3"/>
  <c r="D164" i="2"/>
  <c r="E164" i="2"/>
  <c r="H164" i="2"/>
  <c r="F70" i="2"/>
  <c r="G69" i="2"/>
  <c r="E83" i="2"/>
  <c r="D164" i="3" l="1"/>
  <c r="H164" i="3"/>
  <c r="E164" i="3"/>
  <c r="G72" i="3"/>
  <c r="D165" i="2"/>
  <c r="E165" i="2"/>
  <c r="H165" i="2"/>
  <c r="F71" i="2"/>
  <c r="G70" i="2"/>
  <c r="E84" i="2"/>
  <c r="D165" i="3" l="1"/>
  <c r="E165" i="3"/>
  <c r="H165" i="3"/>
  <c r="G73" i="3"/>
  <c r="E166" i="2"/>
  <c r="H166" i="2"/>
  <c r="D166" i="2"/>
  <c r="F72" i="2"/>
  <c r="G71" i="2"/>
  <c r="E85" i="2"/>
  <c r="E166" i="3" l="1"/>
  <c r="H166" i="3"/>
  <c r="D166" i="3"/>
  <c r="G74" i="3"/>
  <c r="D167" i="2"/>
  <c r="E167" i="2"/>
  <c r="H167" i="2"/>
  <c r="F73" i="2"/>
  <c r="G72" i="2"/>
  <c r="E86" i="2"/>
  <c r="H167" i="3" l="1"/>
  <c r="D167" i="3"/>
  <c r="E167" i="3"/>
  <c r="G75" i="3"/>
  <c r="D168" i="2"/>
  <c r="E168" i="2"/>
  <c r="H168" i="2"/>
  <c r="F74" i="2"/>
  <c r="G73" i="2"/>
  <c r="E87" i="2"/>
  <c r="H168" i="3" l="1"/>
  <c r="E168" i="3"/>
  <c r="D168" i="3"/>
  <c r="G76" i="3"/>
  <c r="D169" i="2"/>
  <c r="E169" i="2"/>
  <c r="H169" i="2"/>
  <c r="F75" i="2"/>
  <c r="G74" i="2"/>
  <c r="E88" i="2"/>
  <c r="D169" i="3" l="1"/>
  <c r="E169" i="3"/>
  <c r="H169" i="3"/>
  <c r="G77" i="3"/>
  <c r="D170" i="2"/>
  <c r="E170" i="2"/>
  <c r="H170" i="2"/>
  <c r="F76" i="2"/>
  <c r="G75" i="2"/>
  <c r="E89" i="2"/>
  <c r="E170" i="3" l="1"/>
  <c r="H170" i="3"/>
  <c r="D170" i="3"/>
  <c r="G78" i="3"/>
  <c r="H171" i="2"/>
  <c r="E171" i="2"/>
  <c r="D171" i="2"/>
  <c r="F77" i="2"/>
  <c r="G76" i="2"/>
  <c r="E90" i="2"/>
  <c r="H171" i="3" l="1"/>
  <c r="D171" i="3"/>
  <c r="E171" i="3"/>
  <c r="G79" i="3"/>
  <c r="D172" i="2"/>
  <c r="E172" i="2"/>
  <c r="H172" i="2"/>
  <c r="F78" i="2"/>
  <c r="G77" i="2"/>
  <c r="E91" i="2"/>
  <c r="E172" i="3" l="1"/>
  <c r="H172" i="3"/>
  <c r="D172" i="3"/>
  <c r="G80" i="3"/>
  <c r="D173" i="2"/>
  <c r="E173" i="2"/>
  <c r="H173" i="2"/>
  <c r="F79" i="2"/>
  <c r="G78" i="2"/>
  <c r="E92" i="2"/>
  <c r="E173" i="3" l="1"/>
  <c r="H173" i="3"/>
  <c r="D173" i="3"/>
  <c r="G81" i="3"/>
  <c r="E174" i="2"/>
  <c r="H174" i="2"/>
  <c r="D174" i="2"/>
  <c r="F80" i="2"/>
  <c r="G79" i="2"/>
  <c r="E93" i="2"/>
  <c r="E174" i="3" l="1"/>
  <c r="D174" i="3"/>
  <c r="H174" i="3"/>
  <c r="G82" i="3"/>
  <c r="D175" i="2"/>
  <c r="E175" i="2"/>
  <c r="H175" i="2"/>
  <c r="F81" i="2"/>
  <c r="G80" i="2"/>
  <c r="E94" i="2"/>
  <c r="D175" i="3" l="1"/>
  <c r="E175" i="3"/>
  <c r="H175" i="3"/>
  <c r="G83" i="3"/>
  <c r="H176" i="2"/>
  <c r="D176" i="2"/>
  <c r="E176" i="2"/>
  <c r="F82" i="2"/>
  <c r="G81" i="2"/>
  <c r="E95" i="2"/>
  <c r="E176" i="3" l="1"/>
  <c r="H176" i="3"/>
  <c r="D176" i="3"/>
  <c r="G84" i="3"/>
  <c r="D177" i="2"/>
  <c r="E177" i="2"/>
  <c r="H177" i="2"/>
  <c r="F83" i="2"/>
  <c r="G82" i="2"/>
  <c r="E96" i="2"/>
  <c r="D177" i="3" l="1"/>
  <c r="E177" i="3"/>
  <c r="H177" i="3"/>
  <c r="G85" i="3"/>
  <c r="D178" i="2"/>
  <c r="E178" i="2"/>
  <c r="H178" i="2"/>
  <c r="F84" i="2"/>
  <c r="G83" i="2"/>
  <c r="E97" i="2"/>
  <c r="E178" i="3" l="1"/>
  <c r="H178" i="3"/>
  <c r="D178" i="3"/>
  <c r="G86" i="3"/>
  <c r="H179" i="2"/>
  <c r="E179" i="2"/>
  <c r="D179" i="2"/>
  <c r="F85" i="2"/>
  <c r="G84" i="2"/>
  <c r="E98" i="2"/>
  <c r="D179" i="3" l="1"/>
  <c r="E179" i="3"/>
  <c r="H179" i="3"/>
  <c r="G87" i="3"/>
  <c r="D180" i="2"/>
  <c r="E180" i="2"/>
  <c r="H180" i="2"/>
  <c r="F86" i="2"/>
  <c r="G85" i="2"/>
  <c r="E99" i="2"/>
  <c r="E180" i="3" l="1"/>
  <c r="D180" i="3"/>
  <c r="H180" i="3"/>
  <c r="G88" i="3"/>
  <c r="D181" i="2"/>
  <c r="E181" i="2"/>
  <c r="H181" i="2"/>
  <c r="F87" i="2"/>
  <c r="G86" i="2"/>
  <c r="E100" i="2"/>
  <c r="D181" i="3" l="1"/>
  <c r="E181" i="3"/>
  <c r="H181" i="3"/>
  <c r="G89" i="3"/>
  <c r="E182" i="2"/>
  <c r="H182" i="2"/>
  <c r="D182" i="2"/>
  <c r="F88" i="2"/>
  <c r="G87" i="2"/>
  <c r="E101" i="2"/>
  <c r="E182" i="3" l="1"/>
  <c r="H182" i="3"/>
  <c r="D182" i="3"/>
  <c r="G90" i="3"/>
  <c r="D183" i="2"/>
  <c r="E183" i="2"/>
  <c r="H183" i="2"/>
  <c r="F89" i="2"/>
  <c r="G88" i="2"/>
  <c r="E102" i="2"/>
  <c r="D183" i="3" l="1"/>
  <c r="E183" i="3"/>
  <c r="H183" i="3"/>
  <c r="G91" i="3"/>
  <c r="D184" i="2"/>
  <c r="H184" i="2"/>
  <c r="E184" i="2"/>
  <c r="F90" i="2"/>
  <c r="G89" i="2"/>
  <c r="E103" i="2"/>
  <c r="E184" i="3" l="1"/>
  <c r="H184" i="3"/>
  <c r="D184" i="3"/>
  <c r="G92" i="3"/>
  <c r="D185" i="2"/>
  <c r="E185" i="2"/>
  <c r="H185" i="2"/>
  <c r="F91" i="2"/>
  <c r="G90" i="2"/>
  <c r="D185" i="3" l="1"/>
  <c r="E185" i="3"/>
  <c r="H185" i="3"/>
  <c r="G93" i="3"/>
  <c r="D186" i="2"/>
  <c r="E186" i="2"/>
  <c r="H186" i="2"/>
  <c r="F92" i="2"/>
  <c r="G91" i="2"/>
  <c r="H186" i="3" l="1"/>
  <c r="E186" i="3"/>
  <c r="D186" i="3"/>
  <c r="G94" i="3"/>
  <c r="H187" i="2"/>
  <c r="D187" i="2"/>
  <c r="E187" i="2"/>
  <c r="F93" i="2"/>
  <c r="G92" i="2"/>
  <c r="D187" i="3" l="1"/>
  <c r="E187" i="3"/>
  <c r="H187" i="3"/>
  <c r="G95" i="3"/>
  <c r="D188" i="2"/>
  <c r="E188" i="2"/>
  <c r="H188" i="2"/>
  <c r="F94" i="2"/>
  <c r="G93" i="2"/>
  <c r="D188" i="3" l="1"/>
  <c r="H188" i="3"/>
  <c r="E188" i="3"/>
  <c r="G96" i="3"/>
  <c r="D189" i="2"/>
  <c r="E189" i="2"/>
  <c r="H189" i="2"/>
  <c r="F95" i="2"/>
  <c r="G94" i="2"/>
  <c r="D189" i="3" l="1"/>
  <c r="H189" i="3"/>
  <c r="E189" i="3"/>
  <c r="G97" i="3"/>
  <c r="E190" i="2"/>
  <c r="H190" i="2"/>
  <c r="D190" i="2"/>
  <c r="F96" i="2"/>
  <c r="G95" i="2"/>
  <c r="H190" i="3" l="1"/>
  <c r="E190" i="3"/>
  <c r="D190" i="3"/>
  <c r="G98" i="3"/>
  <c r="D191" i="2"/>
  <c r="E191" i="2"/>
  <c r="H191" i="2"/>
  <c r="F97" i="2"/>
  <c r="G96" i="2"/>
  <c r="D191" i="3" l="1"/>
  <c r="E191" i="3"/>
  <c r="H191" i="3"/>
  <c r="G99" i="3"/>
  <c r="D192" i="2"/>
  <c r="H192" i="2"/>
  <c r="E192" i="2"/>
  <c r="F98" i="2"/>
  <c r="G97" i="2"/>
  <c r="E192" i="3" l="1"/>
  <c r="H192" i="3"/>
  <c r="D192" i="3"/>
  <c r="G100" i="3"/>
  <c r="D193" i="2"/>
  <c r="E193" i="2"/>
  <c r="H193" i="2"/>
  <c r="F99" i="2"/>
  <c r="G98" i="2"/>
  <c r="D193" i="3" l="1"/>
  <c r="E193" i="3"/>
  <c r="H193" i="3"/>
  <c r="G101" i="3"/>
  <c r="D194" i="2"/>
  <c r="E194" i="2"/>
  <c r="H194" i="2"/>
  <c r="F100" i="2"/>
  <c r="G99" i="2"/>
  <c r="H194" i="3" l="1"/>
  <c r="D194" i="3"/>
  <c r="E194" i="3"/>
  <c r="G102" i="3"/>
  <c r="H195" i="2"/>
  <c r="E195" i="2"/>
  <c r="D195" i="2"/>
  <c r="F101" i="2"/>
  <c r="G100" i="2"/>
  <c r="D195" i="3" l="1"/>
  <c r="E195" i="3"/>
  <c r="H195" i="3"/>
  <c r="G103" i="3"/>
  <c r="D196" i="2"/>
  <c r="E196" i="2"/>
  <c r="H196" i="2"/>
  <c r="F102" i="2"/>
  <c r="G101" i="2"/>
  <c r="E196" i="3" l="1"/>
  <c r="H196" i="3"/>
  <c r="D196" i="3"/>
  <c r="G104" i="3"/>
  <c r="D197" i="2"/>
  <c r="E197" i="2"/>
  <c r="H197" i="2"/>
  <c r="F103" i="2"/>
  <c r="G102" i="2"/>
  <c r="D197" i="3" l="1"/>
  <c r="H197" i="3"/>
  <c r="E197" i="3"/>
  <c r="G105" i="3"/>
  <c r="E198" i="2"/>
  <c r="H198" i="2"/>
  <c r="D198" i="2"/>
  <c r="F104" i="2"/>
  <c r="G103" i="2"/>
  <c r="E198" i="3" l="1"/>
  <c r="H198" i="3"/>
  <c r="D198" i="3"/>
  <c r="G106" i="3"/>
  <c r="D199" i="2"/>
  <c r="E199" i="2"/>
  <c r="H199" i="2"/>
  <c r="F105" i="2"/>
  <c r="G104" i="2"/>
  <c r="D199" i="3" l="1"/>
  <c r="E199" i="3"/>
  <c r="H199" i="3"/>
  <c r="G107" i="3"/>
  <c r="D200" i="2"/>
  <c r="E200" i="2"/>
  <c r="H200" i="2"/>
  <c r="F106" i="2"/>
  <c r="G105" i="2"/>
  <c r="E200" i="3" l="1"/>
  <c r="H200" i="3"/>
  <c r="D200" i="3"/>
  <c r="G108" i="3"/>
  <c r="D201" i="2"/>
  <c r="E201" i="2"/>
  <c r="H201" i="2"/>
  <c r="F107" i="2"/>
  <c r="G106" i="2"/>
  <c r="H201" i="3" l="1"/>
  <c r="E201" i="3"/>
  <c r="D201" i="3"/>
  <c r="G109" i="3"/>
  <c r="D202" i="2"/>
  <c r="E202" i="2"/>
  <c r="H202" i="2"/>
  <c r="F108" i="2"/>
  <c r="G107" i="2"/>
  <c r="E202" i="3" l="1"/>
  <c r="H202" i="3"/>
  <c r="D202" i="3"/>
  <c r="G110" i="3"/>
  <c r="H203" i="2"/>
  <c r="E203" i="2"/>
  <c r="D203" i="2"/>
  <c r="F109" i="2"/>
  <c r="G108" i="2"/>
  <c r="D203" i="3" l="1"/>
  <c r="E203" i="3"/>
  <c r="H203" i="3"/>
  <c r="G111" i="3"/>
  <c r="D204" i="2"/>
  <c r="E204" i="2"/>
  <c r="H204" i="2"/>
  <c r="F110" i="2"/>
  <c r="G109" i="2"/>
  <c r="E204" i="3" l="1"/>
  <c r="H204" i="3"/>
  <c r="D204" i="3"/>
  <c r="G112" i="3"/>
  <c r="D205" i="2"/>
  <c r="E205" i="2"/>
  <c r="H205" i="2"/>
  <c r="F111" i="2"/>
  <c r="G110" i="2"/>
  <c r="D205" i="3" l="1"/>
  <c r="E205" i="3"/>
  <c r="H205" i="3"/>
  <c r="G113" i="3"/>
  <c r="E206" i="2"/>
  <c r="H206" i="2"/>
  <c r="D206" i="2"/>
  <c r="F112" i="2"/>
  <c r="G111" i="2"/>
  <c r="E206" i="3" l="1"/>
  <c r="H206" i="3"/>
  <c r="D206" i="3"/>
  <c r="G114" i="3"/>
  <c r="D207" i="2"/>
  <c r="E207" i="2"/>
  <c r="H207" i="2"/>
  <c r="F113" i="2"/>
  <c r="G112" i="2"/>
  <c r="D207" i="3" l="1"/>
  <c r="E207" i="3"/>
  <c r="H207" i="3"/>
  <c r="G115" i="3"/>
  <c r="D208" i="2"/>
  <c r="H208" i="2"/>
  <c r="E208" i="2"/>
  <c r="F114" i="2"/>
  <c r="G113" i="2"/>
  <c r="E208" i="3" l="1"/>
  <c r="H208" i="3"/>
  <c r="D208" i="3"/>
  <c r="G116" i="3"/>
  <c r="D209" i="2"/>
  <c r="E209" i="2"/>
  <c r="H209" i="2"/>
  <c r="F115" i="2"/>
  <c r="G114" i="2"/>
  <c r="E209" i="3" l="1"/>
  <c r="H209" i="3"/>
  <c r="D209" i="3"/>
  <c r="G117" i="3"/>
  <c r="D210" i="2"/>
  <c r="E210" i="2"/>
  <c r="H210" i="2"/>
  <c r="F116" i="2"/>
  <c r="G115" i="2"/>
  <c r="E210" i="3" l="1"/>
  <c r="H210" i="3"/>
  <c r="D210" i="3"/>
  <c r="G118" i="3"/>
  <c r="H211" i="2"/>
  <c r="E211" i="2"/>
  <c r="D211" i="2"/>
  <c r="F117" i="2"/>
  <c r="G116" i="2"/>
  <c r="E211" i="3" l="1"/>
  <c r="D211" i="3"/>
  <c r="H211" i="3"/>
  <c r="G119" i="3"/>
  <c r="D212" i="2"/>
  <c r="E212" i="2"/>
  <c r="H212" i="2"/>
  <c r="F118" i="2"/>
  <c r="G117" i="2"/>
  <c r="H212" i="3" l="1"/>
  <c r="E212" i="3"/>
  <c r="D212" i="3"/>
  <c r="G120" i="3"/>
  <c r="D213" i="2"/>
  <c r="E213" i="2"/>
  <c r="H213" i="2"/>
  <c r="F119" i="2"/>
  <c r="G118" i="2"/>
  <c r="E213" i="3" l="1"/>
  <c r="D213" i="3"/>
  <c r="H213" i="3"/>
  <c r="G121" i="3"/>
  <c r="E214" i="2"/>
  <c r="H214" i="2"/>
  <c r="D214" i="2"/>
  <c r="F120" i="2"/>
  <c r="G119" i="2"/>
  <c r="E214" i="3" l="1"/>
  <c r="H214" i="3"/>
  <c r="D214" i="3"/>
  <c r="G122" i="3"/>
  <c r="F121" i="2"/>
  <c r="G120" i="2"/>
  <c r="G123" i="3" l="1"/>
  <c r="F122" i="2"/>
  <c r="G121" i="2"/>
  <c r="G124" i="3" l="1"/>
  <c r="F123" i="2"/>
  <c r="G122" i="2"/>
  <c r="G125" i="3" l="1"/>
  <c r="F124" i="2"/>
  <c r="G123" i="2"/>
  <c r="G126" i="3" l="1"/>
  <c r="F125" i="2"/>
  <c r="G124" i="2"/>
  <c r="G127" i="3" l="1"/>
  <c r="F126" i="2"/>
  <c r="G125" i="2"/>
  <c r="G128" i="3" l="1"/>
  <c r="F127" i="2"/>
  <c r="G126" i="2"/>
  <c r="G129" i="3" l="1"/>
  <c r="F128" i="2"/>
  <c r="G127" i="2"/>
  <c r="G130" i="3" l="1"/>
  <c r="F129" i="2"/>
  <c r="G128" i="2"/>
  <c r="G131" i="3" l="1"/>
  <c r="F130" i="2"/>
  <c r="G129" i="2"/>
  <c r="G132" i="3" l="1"/>
  <c r="F131" i="2"/>
  <c r="G130" i="2"/>
  <c r="G133" i="3" l="1"/>
  <c r="F132" i="2"/>
  <c r="G131" i="2"/>
  <c r="G134" i="3" l="1"/>
  <c r="F133" i="2"/>
  <c r="G132" i="2"/>
  <c r="G135" i="3" l="1"/>
  <c r="F134" i="2"/>
  <c r="G133" i="2"/>
  <c r="G136" i="3" l="1"/>
  <c r="F135" i="2"/>
  <c r="G134" i="2"/>
  <c r="G137" i="3" l="1"/>
  <c r="F136" i="2"/>
  <c r="G135" i="2"/>
  <c r="G138" i="3" l="1"/>
  <c r="F137" i="2"/>
  <c r="G136" i="2"/>
  <c r="G139" i="3" l="1"/>
  <c r="F138" i="2"/>
  <c r="G137" i="2"/>
  <c r="G140" i="3" l="1"/>
  <c r="F139" i="2"/>
  <c r="G138" i="2"/>
  <c r="G141" i="3" l="1"/>
  <c r="F140" i="2"/>
  <c r="G139" i="2"/>
  <c r="G142" i="3" l="1"/>
  <c r="F141" i="2"/>
  <c r="G140" i="2"/>
  <c r="G143" i="3" l="1"/>
  <c r="F142" i="2"/>
  <c r="G141" i="2"/>
  <c r="G144" i="3" l="1"/>
  <c r="F143" i="2"/>
  <c r="G142" i="2"/>
  <c r="G145" i="3" l="1"/>
  <c r="F144" i="2"/>
  <c r="G143" i="2"/>
  <c r="G146" i="3" l="1"/>
  <c r="F145" i="2"/>
  <c r="G144" i="2"/>
  <c r="G147" i="3" l="1"/>
  <c r="F146" i="2"/>
  <c r="G145" i="2"/>
  <c r="G148" i="3" l="1"/>
  <c r="F147" i="2"/>
  <c r="G146" i="2"/>
  <c r="G149" i="3" l="1"/>
  <c r="F148" i="2"/>
  <c r="G147" i="2"/>
  <c r="G150" i="3" l="1"/>
  <c r="F149" i="2"/>
  <c r="G148" i="2"/>
  <c r="G151" i="3" l="1"/>
  <c r="F150" i="2"/>
  <c r="G149" i="2"/>
  <c r="G152" i="3" l="1"/>
  <c r="F151" i="2"/>
  <c r="G150" i="2"/>
  <c r="G153" i="3" l="1"/>
  <c r="F152" i="2"/>
  <c r="G151" i="2"/>
  <c r="G154" i="3" l="1"/>
  <c r="F153" i="2"/>
  <c r="G152" i="2"/>
  <c r="G155" i="3" l="1"/>
  <c r="F154" i="2"/>
  <c r="G153" i="2"/>
  <c r="G156" i="3" l="1"/>
  <c r="F155" i="2"/>
  <c r="G154" i="2"/>
  <c r="G157" i="3" l="1"/>
  <c r="F156" i="2"/>
  <c r="G155" i="2"/>
  <c r="G158" i="3" l="1"/>
  <c r="F157" i="2"/>
  <c r="G156" i="2"/>
  <c r="G159" i="3" l="1"/>
  <c r="F158" i="2"/>
  <c r="G157" i="2"/>
  <c r="G160" i="3" l="1"/>
  <c r="F159" i="2"/>
  <c r="G158" i="2"/>
  <c r="G161" i="3" l="1"/>
  <c r="F160" i="2"/>
  <c r="G159" i="2"/>
  <c r="G162" i="3" l="1"/>
  <c r="F161" i="2"/>
  <c r="G160" i="2"/>
  <c r="G163" i="3" l="1"/>
  <c r="F162" i="2"/>
  <c r="G161" i="2"/>
  <c r="G164" i="3" l="1"/>
  <c r="F163" i="2"/>
  <c r="G162" i="2"/>
  <c r="G165" i="3" l="1"/>
  <c r="F164" i="2"/>
  <c r="G163" i="2"/>
  <c r="G166" i="3" l="1"/>
  <c r="F165" i="2"/>
  <c r="G164" i="2"/>
  <c r="G167" i="3" l="1"/>
  <c r="F166" i="2"/>
  <c r="G165" i="2"/>
  <c r="G168" i="3" l="1"/>
  <c r="F167" i="2"/>
  <c r="G166" i="2"/>
  <c r="G169" i="3" l="1"/>
  <c r="F168" i="2"/>
  <c r="G167" i="2"/>
  <c r="G170" i="3" l="1"/>
  <c r="F169" i="2"/>
  <c r="G168" i="2"/>
  <c r="G171" i="3" l="1"/>
  <c r="F170" i="2"/>
  <c r="G169" i="2"/>
  <c r="G172" i="3" l="1"/>
  <c r="F171" i="2"/>
  <c r="G170" i="2"/>
  <c r="G173" i="3" l="1"/>
  <c r="F172" i="2"/>
  <c r="G171" i="2"/>
  <c r="G174" i="3" l="1"/>
  <c r="F173" i="2"/>
  <c r="G172" i="2"/>
  <c r="G175" i="3" l="1"/>
  <c r="F174" i="2"/>
  <c r="G173" i="2"/>
  <c r="G176" i="3" l="1"/>
  <c r="F175" i="2"/>
  <c r="G174" i="2"/>
  <c r="G177" i="3" l="1"/>
  <c r="F176" i="2"/>
  <c r="G175" i="2"/>
  <c r="G178" i="3" l="1"/>
  <c r="F177" i="2"/>
  <c r="G176" i="2"/>
  <c r="G179" i="3" l="1"/>
  <c r="F178" i="2"/>
  <c r="G177" i="2"/>
  <c r="G180" i="3" l="1"/>
  <c r="F179" i="2"/>
  <c r="G178" i="2"/>
  <c r="G181" i="3" l="1"/>
  <c r="F180" i="2"/>
  <c r="G179" i="2"/>
  <c r="G182" i="3" l="1"/>
  <c r="F181" i="2"/>
  <c r="G180" i="2"/>
  <c r="G183" i="3" l="1"/>
  <c r="F182" i="2"/>
  <c r="G181" i="2"/>
  <c r="G184" i="3" l="1"/>
  <c r="F183" i="2"/>
  <c r="G182" i="2"/>
  <c r="G185" i="3" l="1"/>
  <c r="F184" i="2"/>
  <c r="G183" i="2"/>
  <c r="G186" i="3" l="1"/>
  <c r="F185" i="2"/>
  <c r="G184" i="2"/>
  <c r="G187" i="3" l="1"/>
  <c r="F186" i="2"/>
  <c r="G185" i="2"/>
  <c r="G188" i="3" l="1"/>
  <c r="F187" i="2"/>
  <c r="G186" i="2"/>
  <c r="G189" i="3" l="1"/>
  <c r="F188" i="2"/>
  <c r="G187" i="2"/>
  <c r="G190" i="3" l="1"/>
  <c r="F189" i="2"/>
  <c r="G188" i="2"/>
  <c r="G191" i="3" l="1"/>
  <c r="F190" i="2"/>
  <c r="G189" i="2"/>
  <c r="G192" i="3" l="1"/>
  <c r="F191" i="2"/>
  <c r="G190" i="2"/>
  <c r="G193" i="3" l="1"/>
  <c r="F192" i="2"/>
  <c r="G191" i="2"/>
  <c r="G194" i="3" l="1"/>
  <c r="F193" i="2"/>
  <c r="G192" i="2"/>
  <c r="G195" i="3" l="1"/>
  <c r="F194" i="2"/>
  <c r="G193" i="2"/>
  <c r="G196" i="3" l="1"/>
  <c r="F195" i="2"/>
  <c r="G194" i="2"/>
  <c r="G197" i="3" l="1"/>
  <c r="F196" i="2"/>
  <c r="G195" i="2"/>
  <c r="G198" i="3" l="1"/>
  <c r="F197" i="2"/>
  <c r="G196" i="2"/>
  <c r="G199" i="3" l="1"/>
  <c r="F198" i="2"/>
  <c r="G197" i="2"/>
  <c r="G200" i="3" l="1"/>
  <c r="F199" i="2"/>
  <c r="G198" i="2"/>
  <c r="G201" i="3" l="1"/>
  <c r="F200" i="2"/>
  <c r="G199" i="2"/>
  <c r="G202" i="3" l="1"/>
  <c r="F201" i="2"/>
  <c r="G200" i="2"/>
  <c r="G203" i="3" l="1"/>
  <c r="F202" i="2"/>
  <c r="G201" i="2"/>
  <c r="G204" i="3" l="1"/>
  <c r="F203" i="2"/>
  <c r="G202" i="2"/>
  <c r="G205" i="3" l="1"/>
  <c r="F204" i="2"/>
  <c r="G203" i="2"/>
  <c r="G206" i="3" l="1"/>
  <c r="F205" i="2"/>
  <c r="G204" i="2"/>
  <c r="G207" i="3" l="1"/>
  <c r="F206" i="2"/>
  <c r="G205" i="2"/>
  <c r="G208" i="3" l="1"/>
  <c r="F207" i="2"/>
  <c r="G206" i="2"/>
  <c r="G209" i="3" l="1"/>
  <c r="F208" i="2"/>
  <c r="G207" i="2"/>
  <c r="G210" i="3" l="1"/>
  <c r="F209" i="2"/>
  <c r="G208" i="2"/>
  <c r="G211" i="3" l="1"/>
  <c r="F210" i="2"/>
  <c r="G209" i="2"/>
  <c r="G212" i="3" l="1"/>
  <c r="F211" i="2"/>
  <c r="G210" i="2"/>
  <c r="G214" i="3" l="1"/>
  <c r="G213" i="3"/>
  <c r="F212" i="2"/>
  <c r="G211" i="2"/>
  <c r="F213" i="2" l="1"/>
  <c r="G212" i="2"/>
  <c r="F214" i="2" l="1"/>
  <c r="G214" i="2" s="1"/>
  <c r="G213" i="2"/>
</calcChain>
</file>

<file path=xl/sharedStrings.xml><?xml version="1.0" encoding="utf-8"?>
<sst xmlns="http://schemas.openxmlformats.org/spreadsheetml/2006/main" count="155" uniqueCount="74">
  <si>
    <t>Start BMI:</t>
  </si>
  <si>
    <t xml:space="preserve">Start </t>
  </si>
  <si>
    <t>Date</t>
  </si>
  <si>
    <t>Weight (kg)</t>
  </si>
  <si>
    <t xml:space="preserve">This represents </t>
  </si>
  <si>
    <t>Target</t>
  </si>
  <si>
    <t>BMI:</t>
  </si>
  <si>
    <t>BMI table</t>
  </si>
  <si>
    <t>[42]</t>
  </si>
  <si>
    <t xml:space="preserve">&gt;30 </t>
  </si>
  <si>
    <t>Obese</t>
  </si>
  <si>
    <t xml:space="preserve">25-30 </t>
  </si>
  <si>
    <t>Overweight</t>
  </si>
  <si>
    <t xml:space="preserve">&lt;25 </t>
  </si>
  <si>
    <t>Normal</t>
  </si>
  <si>
    <t>Danger of Anorexia</t>
  </si>
  <si>
    <t>&lt; 18.5</t>
  </si>
  <si>
    <t xml:space="preserve">BMI </t>
  </si>
  <si>
    <t xml:space="preserve">or </t>
  </si>
  <si>
    <t>Kilogram per week</t>
  </si>
  <si>
    <t>Enter your weight in the table (in the morning, after toilet, before breakfast)</t>
  </si>
  <si>
    <t>Loss/Gain</t>
  </si>
  <si>
    <t>Total Loss</t>
  </si>
  <si>
    <t xml:space="preserve">Day </t>
  </si>
  <si>
    <t>Deviation</t>
  </si>
  <si>
    <t>Height (inches)</t>
  </si>
  <si>
    <t>Weight (lbs)</t>
  </si>
  <si>
    <t>Lbs per day</t>
  </si>
  <si>
    <t>lbs per week</t>
  </si>
  <si>
    <t>Weight Tracking Chart and Table</t>
  </si>
  <si>
    <t>Brought to you by Excel Made Easy.com</t>
  </si>
  <si>
    <t>(in Blue the data to be entered)</t>
  </si>
  <si>
    <t xml:space="preserve">Thanks for using this chart. </t>
  </si>
  <si>
    <t>Enter your current weight</t>
  </si>
  <si>
    <t>Then enter your target weight</t>
  </si>
  <si>
    <t>Enter the start and end dates</t>
  </si>
  <si>
    <t>Enter your height in inches or centimeter</t>
  </si>
  <si>
    <t>Limited Use Policy</t>
  </si>
  <si>
    <t xml:space="preserve">You may download this template free of charge, make archival copies, and customize the template for personal use only. This template or any document including or derived from this template may NOT be </t>
  </si>
  <si>
    <t>Caution</t>
  </si>
  <si>
    <t>This spreadsheet is for educational use only. It is not to be construed as medical advice. You should seek the advice of qualified professionals regarding medical/fitness/health decisions.</t>
  </si>
  <si>
    <t>No Warranties</t>
  </si>
  <si>
    <t>Limitation of Liability</t>
  </si>
  <si>
    <t>sold, distributed, or placed on a public server such as the internet without the express written permission of ExcelMadeEasy.</t>
  </si>
  <si>
    <t>THE SOFTWARE AND ANY RELATED DOCUMENTATION ARE PROVIDED TO YOU "AS IS." ExcelMadeEasy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t>
  </si>
  <si>
    <t>IN NO EVENT SHALL ExcelMadeEasy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t>
  </si>
  <si>
    <t>calories less per day</t>
  </si>
  <si>
    <t>calories less per week</t>
  </si>
  <si>
    <t>days</t>
  </si>
  <si>
    <t>YOUR NAME</t>
  </si>
  <si>
    <t>Deviation (lbs)</t>
  </si>
  <si>
    <t>Deviation target (kg)</t>
  </si>
  <si>
    <t>Normal :-)</t>
  </si>
  <si>
    <t xml:space="preserve">  </t>
  </si>
  <si>
    <t xml:space="preserve"> </t>
  </si>
  <si>
    <t>TYPE in the BLUE FIELDS</t>
  </si>
  <si>
    <t>Grams per day</t>
  </si>
  <si>
    <t>ver 3</t>
  </si>
  <si>
    <t>added first day in the table instead of day plus 1</t>
  </si>
  <si>
    <t>We hope it will help you and that you will enjoy using it.</t>
  </si>
  <si>
    <r>
      <rPr>
        <b/>
        <sz val="14"/>
        <color theme="1"/>
        <rFont val="Calibri"/>
        <family val="2"/>
        <scheme val="minor"/>
      </rPr>
      <t>TO START</t>
    </r>
    <r>
      <rPr>
        <sz val="14"/>
        <color theme="1"/>
        <rFont val="Calibri"/>
        <family val="2"/>
        <scheme val="minor"/>
      </rPr>
      <t xml:space="preserve"> SELECT THE</t>
    </r>
    <r>
      <rPr>
        <b/>
        <sz val="14"/>
        <color rgb="FF00B050"/>
        <rFont val="Calibri"/>
        <family val="2"/>
        <scheme val="minor"/>
      </rPr>
      <t xml:space="preserve"> KG Green)</t>
    </r>
    <r>
      <rPr>
        <sz val="14"/>
        <color theme="1"/>
        <rFont val="Calibri"/>
        <family val="2"/>
        <scheme val="minor"/>
      </rPr>
      <t xml:space="preserve"> or </t>
    </r>
    <r>
      <rPr>
        <b/>
        <sz val="14"/>
        <color rgb="FFFF0000"/>
        <rFont val="Calibri"/>
        <family val="2"/>
        <scheme val="minor"/>
      </rPr>
      <t xml:space="preserve">LBS (red) </t>
    </r>
    <r>
      <rPr>
        <sz val="14"/>
        <color theme="1"/>
        <rFont val="Calibri"/>
        <family val="2"/>
        <scheme val="minor"/>
      </rPr>
      <t>sheet</t>
    </r>
  </si>
  <si>
    <t>It can be 28/2/2018 or 28-2-2018 or 28.2.2018 or 2/28/2018</t>
  </si>
  <si>
    <t>28.2.2018</t>
  </si>
  <si>
    <t>2.28.2018</t>
  </si>
  <si>
    <t>2/28/2018</t>
  </si>
  <si>
    <t>2-28-2018</t>
  </si>
  <si>
    <t>28-2-2018</t>
  </si>
  <si>
    <t>etc..</t>
  </si>
  <si>
    <r>
      <rPr>
        <b/>
        <sz val="11"/>
        <color rgb="FFFF0000"/>
        <rFont val="Calibri"/>
        <family val="2"/>
        <scheme val="minor"/>
      </rPr>
      <t xml:space="preserve">Attention: </t>
    </r>
    <r>
      <rPr>
        <sz val="11"/>
        <color theme="1"/>
        <rFont val="Calibri"/>
        <family val="2"/>
        <scheme val="minor"/>
      </rPr>
      <t>enter the date in the format of your country</t>
    </r>
  </si>
  <si>
    <t>Target Weight</t>
  </si>
  <si>
    <t>Target Date</t>
  </si>
  <si>
    <t>Height (cm)</t>
  </si>
  <si>
    <t>v4</t>
  </si>
  <si>
    <t>added up to 200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</si>
</sst>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 mmm\ yyyy"/>
    <numFmt numFmtId="165" formatCode="0.0"/>
    <numFmt numFmtId="166" formatCode="_-* #,##0.0_-;\-* #,##0.0_-;_-* &quot;-&quot;??_-;_-@_-"/>
    <numFmt numFmtId="167" formatCode="[$-409]d\-mmm\-yy;@"/>
    <numFmt numFmtId="168" formatCode="_-* #,##0.000_-;\-* #,##0.000_-;_-* &quot;-&quot;??_-;_-@_-"/>
    <numFmt numFmtId="169" formatCode="_-* #,##0_-;\-* #,##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Tahoma"/>
      <family val="2"/>
    </font>
    <font>
      <sz val="10"/>
      <color indexed="9"/>
      <name val="Tahoma"/>
      <family val="2"/>
    </font>
    <font>
      <b/>
      <sz val="16"/>
      <color theme="1"/>
      <name val="Calibri"/>
      <family val="2"/>
      <scheme val="minor"/>
    </font>
    <font>
      <sz val="14"/>
      <color theme="1"/>
      <name val="Calibri"/>
      <family val="2"/>
      <scheme val="minor"/>
    </font>
    <font>
      <b/>
      <sz val="22"/>
      <color theme="1"/>
      <name val="Calibri"/>
      <family val="2"/>
      <scheme val="minor"/>
    </font>
    <font>
      <b/>
      <sz val="14"/>
      <color theme="1"/>
      <name val="Calibri"/>
      <family val="2"/>
      <scheme val="minor"/>
    </font>
    <font>
      <b/>
      <sz val="14"/>
      <color rgb="FF00B050"/>
      <name val="Calibri"/>
      <family val="2"/>
      <scheme val="minor"/>
    </font>
    <font>
      <b/>
      <sz val="14"/>
      <color rgb="FFFF0000"/>
      <name val="Calibri"/>
      <family val="2"/>
      <scheme val="minor"/>
    </font>
    <font>
      <b/>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4" tint="0.39997558519241921"/>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01">
    <xf numFmtId="0" fontId="0" fillId="0" borderId="0" xfId="0"/>
    <xf numFmtId="0" fontId="6" fillId="2" borderId="0" xfId="0" applyFont="1" applyFill="1"/>
    <xf numFmtId="43" fontId="3" fillId="2" borderId="0" xfId="2" applyNumberFormat="1" applyFill="1"/>
    <xf numFmtId="0" fontId="0" fillId="2" borderId="0" xfId="0" applyFill="1"/>
    <xf numFmtId="43" fontId="0" fillId="2" borderId="0" xfId="1" applyFont="1" applyFill="1"/>
    <xf numFmtId="43" fontId="0" fillId="2" borderId="0" xfId="1" applyNumberFormat="1" applyFont="1" applyFill="1"/>
    <xf numFmtId="2" fontId="0" fillId="2" borderId="0" xfId="1" applyNumberFormat="1" applyFont="1" applyFill="1"/>
    <xf numFmtId="0" fontId="2" fillId="2" borderId="2" xfId="0" applyFont="1" applyFill="1" applyBorder="1"/>
    <xf numFmtId="43" fontId="2" fillId="2" borderId="3" xfId="1" applyNumberFormat="1" applyFont="1" applyFill="1" applyBorder="1"/>
    <xf numFmtId="2" fontId="2" fillId="2" borderId="3" xfId="1" applyNumberFormat="1" applyFont="1" applyFill="1" applyBorder="1"/>
    <xf numFmtId="0" fontId="2" fillId="2" borderId="3" xfId="0" applyFont="1" applyFill="1" applyBorder="1"/>
    <xf numFmtId="43" fontId="2" fillId="2" borderId="3" xfId="1" applyFont="1" applyFill="1" applyBorder="1"/>
    <xf numFmtId="0" fontId="2" fillId="2" borderId="4" xfId="0" applyFont="1" applyFill="1" applyBorder="1"/>
    <xf numFmtId="0" fontId="0" fillId="2" borderId="5" xfId="0" applyFill="1" applyBorder="1"/>
    <xf numFmtId="43" fontId="0" fillId="2" borderId="1" xfId="1" applyNumberFormat="1" applyFont="1" applyFill="1" applyBorder="1"/>
    <xf numFmtId="2" fontId="0" fillId="2" borderId="1" xfId="1" applyNumberFormat="1" applyFont="1" applyFill="1" applyBorder="1"/>
    <xf numFmtId="0" fontId="0" fillId="2" borderId="1" xfId="0" applyFill="1" applyBorder="1"/>
    <xf numFmtId="0" fontId="0" fillId="2" borderId="6" xfId="0" applyFill="1" applyBorder="1"/>
    <xf numFmtId="0" fontId="0" fillId="2" borderId="7" xfId="0" applyFill="1" applyBorder="1"/>
    <xf numFmtId="43" fontId="0" fillId="2" borderId="8" xfId="1" applyNumberFormat="1" applyFont="1" applyFill="1" applyBorder="1"/>
    <xf numFmtId="2" fontId="0" fillId="2" borderId="8" xfId="1" applyNumberFormat="1" applyFont="1" applyFill="1" applyBorder="1"/>
    <xf numFmtId="165" fontId="0" fillId="2" borderId="8" xfId="0" applyNumberFormat="1" applyFill="1" applyBorder="1"/>
    <xf numFmtId="0" fontId="0" fillId="2" borderId="8" xfId="0" applyFill="1" applyBorder="1"/>
    <xf numFmtId="168" fontId="0" fillId="2" borderId="9" xfId="1" applyNumberFormat="1" applyFont="1" applyFill="1" applyBorder="1"/>
    <xf numFmtId="0" fontId="0" fillId="2" borderId="15" xfId="0" applyFill="1" applyBorder="1"/>
    <xf numFmtId="43" fontId="0" fillId="2" borderId="0" xfId="1" applyNumberFormat="1" applyFont="1" applyFill="1" applyBorder="1"/>
    <xf numFmtId="2" fontId="0" fillId="2" borderId="0" xfId="1" applyNumberFormat="1" applyFont="1" applyFill="1" applyBorder="1"/>
    <xf numFmtId="0" fontId="0" fillId="2" borderId="0" xfId="0" applyFill="1" applyBorder="1"/>
    <xf numFmtId="43" fontId="0" fillId="2" borderId="0" xfId="1" applyFont="1" applyFill="1" applyBorder="1"/>
    <xf numFmtId="0" fontId="0" fillId="2" borderId="16" xfId="0" applyFill="1" applyBorder="1"/>
    <xf numFmtId="2" fontId="0" fillId="2" borderId="0" xfId="1" applyNumberFormat="1" applyFont="1" applyFill="1" applyBorder="1" applyAlignment="1">
      <alignment horizontal="left"/>
    </xf>
    <xf numFmtId="43" fontId="2" fillId="2" borderId="0" xfId="1" applyNumberFormat="1" applyFont="1" applyFill="1" applyBorder="1"/>
    <xf numFmtId="0" fontId="0" fillId="2" borderId="17" xfId="0" applyFill="1" applyBorder="1"/>
    <xf numFmtId="43" fontId="0" fillId="2" borderId="18" xfId="1" applyNumberFormat="1" applyFont="1" applyFill="1" applyBorder="1"/>
    <xf numFmtId="2" fontId="0" fillId="2" borderId="18" xfId="1" applyNumberFormat="1" applyFont="1" applyFill="1" applyBorder="1" applyAlignment="1">
      <alignment horizontal="left"/>
    </xf>
    <xf numFmtId="0" fontId="0" fillId="2" borderId="18" xfId="0" applyFill="1" applyBorder="1"/>
    <xf numFmtId="169" fontId="2" fillId="2" borderId="18" xfId="1" applyNumberFormat="1" applyFont="1" applyFill="1" applyBorder="1"/>
    <xf numFmtId="0" fontId="0" fillId="2" borderId="19" xfId="0" applyFill="1" applyBorder="1"/>
    <xf numFmtId="0" fontId="4" fillId="2" borderId="0" xfId="0" applyFont="1" applyFill="1" applyBorder="1" applyAlignment="1">
      <alignment horizontal="center"/>
    </xf>
    <xf numFmtId="0" fontId="5" fillId="2" borderId="0" xfId="0" applyFont="1" applyFill="1" applyBorder="1"/>
    <xf numFmtId="0" fontId="0" fillId="2" borderId="12" xfId="0" applyFill="1" applyBorder="1" applyAlignment="1">
      <alignment wrapText="1"/>
    </xf>
    <xf numFmtId="0" fontId="0" fillId="2" borderId="13" xfId="0" applyFill="1" applyBorder="1" applyAlignment="1">
      <alignment wrapText="1"/>
    </xf>
    <xf numFmtId="2" fontId="0" fillId="2" borderId="13" xfId="1" applyNumberFormat="1" applyFont="1" applyFill="1" applyBorder="1" applyAlignment="1">
      <alignment wrapText="1"/>
    </xf>
    <xf numFmtId="43" fontId="0" fillId="2" borderId="13" xfId="1" applyFont="1" applyFill="1" applyBorder="1" applyAlignment="1">
      <alignment wrapText="1"/>
    </xf>
    <xf numFmtId="166" fontId="0" fillId="2" borderId="14" xfId="1" applyNumberFormat="1" applyFont="1" applyFill="1" applyBorder="1" applyAlignment="1">
      <alignment wrapText="1"/>
    </xf>
    <xf numFmtId="0" fontId="0" fillId="2" borderId="0" xfId="0" applyFill="1" applyAlignment="1">
      <alignment wrapText="1"/>
    </xf>
    <xf numFmtId="0" fontId="0" fillId="2" borderId="10" xfId="0" applyFill="1" applyBorder="1"/>
    <xf numFmtId="164" fontId="0" fillId="2" borderId="11" xfId="0" applyNumberFormat="1" applyFill="1" applyBorder="1"/>
    <xf numFmtId="43" fontId="0" fillId="2" borderId="11" xfId="1" applyNumberFormat="1" applyFont="1" applyFill="1" applyBorder="1"/>
    <xf numFmtId="43" fontId="0" fillId="2" borderId="11" xfId="0" applyNumberFormat="1" applyFill="1" applyBorder="1"/>
    <xf numFmtId="2" fontId="0" fillId="2" borderId="11" xfId="1" applyNumberFormat="1" applyFont="1" applyFill="1" applyBorder="1"/>
    <xf numFmtId="164" fontId="0" fillId="2" borderId="1" xfId="0" applyNumberFormat="1" applyFill="1" applyBorder="1"/>
    <xf numFmtId="43" fontId="0" fillId="2" borderId="1" xfId="0" applyNumberFormat="1" applyFill="1" applyBorder="1"/>
    <xf numFmtId="43" fontId="0" fillId="2" borderId="6" xfId="1" applyFont="1" applyFill="1" applyBorder="1"/>
    <xf numFmtId="164" fontId="0" fillId="2" borderId="8" xfId="0" applyNumberFormat="1" applyFill="1" applyBorder="1"/>
    <xf numFmtId="43" fontId="0" fillId="2" borderId="8" xfId="0" applyNumberFormat="1" applyFill="1" applyBorder="1"/>
    <xf numFmtId="164" fontId="0" fillId="2" borderId="0" xfId="0" applyNumberFormat="1" applyFill="1"/>
    <xf numFmtId="43" fontId="0" fillId="2" borderId="0" xfId="0" applyNumberFormat="1" applyFill="1"/>
    <xf numFmtId="169" fontId="2" fillId="2" borderId="0" xfId="1" applyNumberFormat="1" applyFont="1" applyFill="1" applyBorder="1"/>
    <xf numFmtId="43" fontId="0" fillId="2" borderId="13" xfId="1" applyFont="1" applyFill="1" applyBorder="1" applyAlignment="1">
      <alignment horizontal="center" wrapText="1"/>
    </xf>
    <xf numFmtId="0" fontId="2" fillId="2" borderId="0" xfId="0" applyFont="1" applyFill="1" applyAlignment="1">
      <alignment wrapText="1"/>
    </xf>
    <xf numFmtId="0" fontId="0" fillId="3" borderId="0" xfId="0" applyFill="1"/>
    <xf numFmtId="0" fontId="0" fillId="4" borderId="0" xfId="0" applyFill="1"/>
    <xf numFmtId="43" fontId="0" fillId="5" borderId="1" xfId="1" applyNumberFormat="1" applyFont="1" applyFill="1" applyBorder="1"/>
    <xf numFmtId="167" fontId="0" fillId="5" borderId="1" xfId="1" applyNumberFormat="1" applyFont="1" applyFill="1" applyBorder="1"/>
    <xf numFmtId="0" fontId="2" fillId="0" borderId="20" xfId="0" applyFont="1" applyBorder="1" applyAlignment="1">
      <alignment horizontal="centerContinuous"/>
    </xf>
    <xf numFmtId="43" fontId="0" fillId="0" borderId="21" xfId="1" applyNumberFormat="1" applyFont="1" applyBorder="1" applyAlignment="1">
      <alignment horizontal="centerContinuous"/>
    </xf>
    <xf numFmtId="2" fontId="0" fillId="0" borderId="21" xfId="1" applyNumberFormat="1" applyFont="1" applyBorder="1" applyAlignment="1">
      <alignment horizontal="centerContinuous"/>
    </xf>
    <xf numFmtId="0" fontId="0" fillId="0" borderId="21" xfId="0" applyBorder="1" applyAlignment="1">
      <alignment horizontal="centerContinuous"/>
    </xf>
    <xf numFmtId="43" fontId="0" fillId="0" borderId="21" xfId="1" applyFont="1" applyBorder="1" applyAlignment="1">
      <alignment horizontal="centerContinuous"/>
    </xf>
    <xf numFmtId="0" fontId="0" fillId="0" borderId="22" xfId="0" applyBorder="1" applyAlignment="1">
      <alignment horizontal="centerContinuous"/>
    </xf>
    <xf numFmtId="166" fontId="0" fillId="5" borderId="1" xfId="1" applyNumberFormat="1" applyFont="1" applyFill="1" applyBorder="1"/>
    <xf numFmtId="166" fontId="0" fillId="2" borderId="8" xfId="1" applyNumberFormat="1" applyFont="1" applyFill="1" applyBorder="1"/>
    <xf numFmtId="166" fontId="0" fillId="2" borderId="8" xfId="0" applyNumberFormat="1" applyFill="1" applyBorder="1"/>
    <xf numFmtId="0" fontId="0" fillId="6" borderId="0" xfId="0" applyFill="1"/>
    <xf numFmtId="165" fontId="0" fillId="5" borderId="6" xfId="0" applyNumberFormat="1" applyFill="1" applyBorder="1"/>
    <xf numFmtId="0" fontId="0" fillId="5" borderId="6" xfId="0" applyFill="1" applyBorder="1"/>
    <xf numFmtId="43" fontId="0" fillId="5" borderId="13" xfId="1" applyNumberFormat="1" applyFont="1" applyFill="1" applyBorder="1" applyAlignment="1">
      <alignment wrapText="1"/>
    </xf>
    <xf numFmtId="166" fontId="0" fillId="2" borderId="14" xfId="1" applyNumberFormat="1" applyFont="1" applyFill="1" applyBorder="1" applyAlignment="1">
      <alignment horizontal="center" wrapText="1"/>
    </xf>
    <xf numFmtId="2" fontId="0" fillId="2" borderId="11" xfId="1" applyNumberFormat="1" applyFont="1" applyFill="1" applyBorder="1" applyAlignment="1">
      <alignment horizontal="center"/>
    </xf>
    <xf numFmtId="2" fontId="0" fillId="2" borderId="1" xfId="1" applyNumberFormat="1" applyFont="1" applyFill="1" applyBorder="1" applyAlignment="1">
      <alignment horizontal="center"/>
    </xf>
    <xf numFmtId="2" fontId="0" fillId="2" borderId="11" xfId="0" applyNumberFormat="1" applyFill="1" applyBorder="1" applyAlignment="1">
      <alignment horizontal="center"/>
    </xf>
    <xf numFmtId="2" fontId="0" fillId="2" borderId="1" xfId="0" applyNumberFormat="1" applyFill="1" applyBorder="1" applyAlignment="1">
      <alignment horizontal="center"/>
    </xf>
    <xf numFmtId="165" fontId="0" fillId="2" borderId="11" xfId="1" applyNumberFormat="1" applyFont="1" applyFill="1" applyBorder="1" applyAlignment="1">
      <alignment horizontal="center"/>
    </xf>
    <xf numFmtId="0" fontId="0" fillId="4" borderId="0" xfId="0" quotePrefix="1" applyFill="1"/>
    <xf numFmtId="0" fontId="0" fillId="2" borderId="2" xfId="0" applyFill="1" applyBorder="1"/>
    <xf numFmtId="164" fontId="0" fillId="2" borderId="3" xfId="0" applyNumberFormat="1" applyFill="1" applyBorder="1"/>
    <xf numFmtId="2" fontId="0" fillId="2" borderId="3" xfId="1" applyNumberFormat="1" applyFont="1" applyFill="1" applyBorder="1" applyAlignment="1">
      <alignment horizontal="center"/>
    </xf>
    <xf numFmtId="43" fontId="0" fillId="2" borderId="4" xfId="1" applyFont="1" applyFill="1" applyBorder="1"/>
    <xf numFmtId="0" fontId="7" fillId="2" borderId="0" xfId="0" applyFont="1" applyFill="1"/>
    <xf numFmtId="0" fontId="8" fillId="2" borderId="0" xfId="0" applyFont="1" applyFill="1"/>
    <xf numFmtId="0" fontId="7" fillId="7" borderId="0" xfId="0" applyFont="1" applyFill="1"/>
    <xf numFmtId="0" fontId="0" fillId="0" borderId="21" xfId="0" applyFill="1" applyBorder="1" applyAlignment="1">
      <alignment horizontal="centerContinuous"/>
    </xf>
    <xf numFmtId="2" fontId="0" fillId="8" borderId="3" xfId="1" applyNumberFormat="1" applyFont="1" applyFill="1" applyBorder="1" applyAlignment="1">
      <alignment horizontal="center"/>
    </xf>
    <xf numFmtId="2" fontId="0" fillId="8" borderId="1" xfId="1" applyNumberFormat="1" applyFont="1" applyFill="1" applyBorder="1" applyAlignment="1">
      <alignment horizontal="center"/>
    </xf>
    <xf numFmtId="14" fontId="0" fillId="0" borderId="0" xfId="0" applyNumberFormat="1"/>
    <xf numFmtId="14" fontId="0" fillId="2" borderId="0" xfId="0" applyNumberFormat="1" applyFill="1" applyAlignment="1">
      <alignment horizontal="left"/>
    </xf>
    <xf numFmtId="0" fontId="0" fillId="2" borderId="0" xfId="0" applyFill="1" applyAlignment="1">
      <alignment horizontal="left"/>
    </xf>
    <xf numFmtId="14" fontId="0" fillId="2" borderId="0" xfId="0" quotePrefix="1" applyNumberFormat="1" applyFill="1" applyAlignment="1">
      <alignment horizontal="left"/>
    </xf>
    <xf numFmtId="0" fontId="0" fillId="2" borderId="1" xfId="0" applyFill="1" applyBorder="1" applyAlignment="1">
      <alignment horizontal="right"/>
    </xf>
    <xf numFmtId="2" fontId="0" fillId="2" borderId="0" xfId="0" applyNumberFormat="1" applyFill="1"/>
  </cellXfs>
  <cellStyles count="3">
    <cellStyle name="Comma" xfId="1" builtinId="3"/>
    <cellStyle name="Hyperlink" xfId="2" builtinId="8"/>
    <cellStyle name="Normal" xfId="0" builtinId="0"/>
  </cellStyles>
  <dxfs count="56">
    <dxf>
      <fill>
        <patternFill>
          <bgColor theme="9" tint="0.39994506668294322"/>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patternType="none">
          <bgColor auto="1"/>
        </patternFill>
      </fill>
    </dxf>
    <dxf>
      <font>
        <color theme="0"/>
      </font>
    </dxf>
    <dxf>
      <fill>
        <patternFill>
          <bgColor theme="5" tint="0.59996337778862885"/>
        </patternFill>
      </fill>
    </dxf>
    <dxf>
      <font>
        <color rgb="FF006100"/>
      </font>
      <fill>
        <patternFill>
          <bgColor rgb="FFC6EFCE"/>
        </patternFill>
      </fill>
    </dxf>
    <dxf>
      <font>
        <color auto="1"/>
      </font>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rgb="FF006100"/>
      </font>
      <fill>
        <patternFill>
          <bgColor rgb="FFC6EFCE"/>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patternType="none">
          <bgColor auto="1"/>
        </patternFill>
      </fill>
    </dxf>
    <dxf>
      <font>
        <color rgb="FF006100"/>
      </font>
      <fill>
        <patternFill>
          <bgColor rgb="FFC6EFCE"/>
        </patternFill>
      </fill>
    </dxf>
    <dxf>
      <font>
        <color theme="0"/>
      </font>
    </dxf>
    <dxf>
      <fill>
        <patternFill>
          <bgColor theme="5" tint="0.59996337778862885"/>
        </patternFill>
      </fill>
    </dxf>
    <dxf>
      <font>
        <color rgb="FF006100"/>
      </font>
      <fill>
        <patternFill>
          <bgColor rgb="FFC6EFCE"/>
        </patternFill>
      </fill>
    </dxf>
    <dxf>
      <font>
        <color auto="1"/>
      </font>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patternType="none">
          <bgColor auto="1"/>
        </patternFill>
      </fill>
    </dxf>
    <dxf>
      <font>
        <color rgb="FF006100"/>
      </font>
      <fill>
        <patternFill>
          <bgColor rgb="FFC6EFCE"/>
        </patternFill>
      </fill>
    </dxf>
    <dxf>
      <font>
        <color theme="0"/>
      </font>
    </dxf>
    <dxf>
      <fill>
        <patternFill>
          <bgColor theme="5" tint="0.59996337778862885"/>
        </patternFill>
      </fill>
    </dxf>
    <dxf>
      <font>
        <color rgb="FF006100"/>
      </font>
      <fill>
        <patternFill>
          <bgColor rgb="FFC6EFCE"/>
        </patternFill>
      </fill>
    </dxf>
    <dxf>
      <font>
        <color auto="1"/>
      </font>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theme="0"/>
      </font>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Weight</a:t>
            </a:r>
            <a:r>
              <a:rPr lang="fr-FR" baseline="0"/>
              <a:t> tracking chart (Lbs)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'Lbs table (USA)'!$C$14</c:f>
              <c:strCache>
                <c:ptCount val="1"/>
                <c:pt idx="0">
                  <c:v> Weight (lbs) </c:v>
                </c:pt>
              </c:strCache>
            </c:strRef>
          </c:tx>
          <c:spPr>
            <a:ln w="25400" cap="rnd">
              <a:noFill/>
              <a:round/>
            </a:ln>
            <a:effectLst/>
          </c:spPr>
          <c:marker>
            <c:symbol val="circle"/>
            <c:size val="2"/>
            <c:spPr>
              <a:solidFill>
                <a:schemeClr val="accent1"/>
              </a:solidFill>
              <a:ln w="9525">
                <a:solidFill>
                  <a:schemeClr val="accent1"/>
                </a:solidFill>
              </a:ln>
              <a:effectLst/>
            </c:spPr>
          </c:marker>
          <c:xVal>
            <c:numRef>
              <c:f>'Lbs table (USA)'!$A$15:$A$214</c:f>
              <c:numCache>
                <c:formatCode>General</c:formatCode>
                <c:ptCount val="2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numCache>
            </c:numRef>
          </c:xVal>
          <c:yVal>
            <c:numRef>
              <c:f>'Lbs table (USA)'!$C$15:$C$214</c:f>
              <c:numCache>
                <c:formatCode>0.00</c:formatCode>
                <c:ptCount val="200"/>
                <c:pt idx="0" formatCode="0.0">
                  <c:v>180</c:v>
                </c:pt>
                <c:pt idx="1">
                  <c:v>179.4218146653912</c:v>
                </c:pt>
                <c:pt idx="2">
                  <c:v>180.26020714817972</c:v>
                </c:pt>
                <c:pt idx="3">
                  <c:v>179.42296099931124</c:v>
                </c:pt>
                <c:pt idx="4">
                  <c:v>179.9128100582999</c:v>
                </c:pt>
                <c:pt idx="5">
                  <c:v>180.52612218966928</c:v>
                </c:pt>
                <c:pt idx="6">
                  <c:v>181.3618027229513</c:v>
                </c:pt>
                <c:pt idx="7">
                  <c:v>181.51441692367845</c:v>
                </c:pt>
                <c:pt idx="8">
                  <c:v>181.26906443469696</c:v>
                </c:pt>
                <c:pt idx="9">
                  <c:v>181.76917749054513</c:v>
                </c:pt>
                <c:pt idx="10">
                  <c:v>181.44253700467362</c:v>
                </c:pt>
                <c:pt idx="11">
                  <c:v>181.36283026353163</c:v>
                </c:pt>
                <c:pt idx="12">
                  <c:v>181.55191372767749</c:v>
                </c:pt>
                <c:pt idx="13">
                  <c:v>181.34015145948533</c:v>
                </c:pt>
                <c:pt idx="14">
                  <c:v>181.41029893884254</c:v>
                </c:pt>
                <c:pt idx="15">
                  <c:v>180.7240136891202</c:v>
                </c:pt>
                <c:pt idx="16">
                  <c:v>180.31365888483737</c:v>
                </c:pt>
                <c:pt idx="17">
                  <c:v>179.6873177940796</c:v>
                </c:pt>
                <c:pt idx="18">
                  <c:v>179.90059499901801</c:v>
                </c:pt>
                <c:pt idx="19">
                  <c:v>179.06000582707549</c:v>
                </c:pt>
                <c:pt idx="20">
                  <c:v>179.78038442626934</c:v>
                </c:pt>
                <c:pt idx="21">
                  <c:v>179.59106962544104</c:v>
                </c:pt>
                <c:pt idx="22">
                  <c:v>179.67920942801146</c:v>
                </c:pt>
                <c:pt idx="23">
                  <c:v>179.14619499061598</c:v>
                </c:pt>
                <c:pt idx="24">
                  <c:v>179.79045547494999</c:v>
                </c:pt>
                <c:pt idx="25">
                  <c:v>179.38365764279916</c:v>
                </c:pt>
                <c:pt idx="26">
                  <c:v>179.18262670851905</c:v>
                </c:pt>
                <c:pt idx="27">
                  <c:v>178.04470596618398</c:v>
                </c:pt>
                <c:pt idx="28">
                  <c:v>176.91996057027453</c:v>
                </c:pt>
                <c:pt idx="29">
                  <c:v>177.28183569412425</c:v>
                </c:pt>
                <c:pt idx="30">
                  <c:v>176.22750235425445</c:v>
                </c:pt>
                <c:pt idx="31">
                  <c:v>176.36908139811163</c:v>
                </c:pt>
                <c:pt idx="32">
                  <c:v>177.00340116998339</c:v>
                </c:pt>
                <c:pt idx="33">
                  <c:v>176.620807371886</c:v>
                </c:pt>
                <c:pt idx="34">
                  <c:v>176.70359272360943</c:v>
                </c:pt>
                <c:pt idx="35">
                  <c:v>176.92764623107641</c:v>
                </c:pt>
                <c:pt idx="36">
                  <c:v>177.30873463315558</c:v>
                </c:pt>
                <c:pt idx="37">
                  <c:v>177.84664021609055</c:v>
                </c:pt>
                <c:pt idx="38">
                  <c:v>177.78808414277606</c:v>
                </c:pt>
                <c:pt idx="39">
                  <c:v>178.11024287821712</c:v>
                </c:pt>
                <c:pt idx="40">
                  <c:v>177.43754863444718</c:v>
                </c:pt>
                <c:pt idx="41">
                  <c:v>176.43529819093848</c:v>
                </c:pt>
                <c:pt idx="42">
                  <c:v>176.52275848556565</c:v>
                </c:pt>
                <c:pt idx="43">
                  <c:v>176.16123311064541</c:v>
                </c:pt>
                <c:pt idx="44">
                  <c:v>176.44304925940753</c:v>
                </c:pt>
                <c:pt idx="45">
                  <c:v>176.45777828929974</c:v>
                </c:pt>
                <c:pt idx="46">
                  <c:v>176.94368884653738</c:v>
                </c:pt>
                <c:pt idx="47">
                  <c:v>177.21757970536288</c:v>
                </c:pt>
                <c:pt idx="48">
                  <c:v>176.48632201390149</c:v>
                </c:pt>
                <c:pt idx="49">
                  <c:v>176.22442277595854</c:v>
                </c:pt>
                <c:pt idx="50">
                  <c:v>176.62081875703078</c:v>
                </c:pt>
                <c:pt idx="51">
                  <c:v>176.34357908444133</c:v>
                </c:pt>
                <c:pt idx="52">
                  <c:v>175.93415234202672</c:v>
                </c:pt>
                <c:pt idx="53">
                  <c:v>176.194243343463</c:v>
                </c:pt>
                <c:pt idx="54">
                  <c:v>175.31438394412933</c:v>
                </c:pt>
                <c:pt idx="55">
                  <c:v>175.88797975730267</c:v>
                </c:pt>
                <c:pt idx="56">
                  <c:v>175.34515855753835</c:v>
                </c:pt>
                <c:pt idx="57">
                  <c:v>175.05433025074126</c:v>
                </c:pt>
                <c:pt idx="58">
                  <c:v>175.64095340883117</c:v>
                </c:pt>
                <c:pt idx="59">
                  <c:v>174.62358537061229</c:v>
                </c:pt>
                <c:pt idx="60">
                  <c:v>174.58011337996032</c:v>
                </c:pt>
                <c:pt idx="61">
                  <c:v>174.8291372194054</c:v>
                </c:pt>
                <c:pt idx="62">
                  <c:v>174.24507502053959</c:v>
                </c:pt>
                <c:pt idx="63">
                  <c:v>174.5514247804756</c:v>
                </c:pt>
                <c:pt idx="64">
                  <c:v>173.87820781725088</c:v>
                </c:pt>
                <c:pt idx="65">
                  <c:v>172.80017235281935</c:v>
                </c:pt>
                <c:pt idx="66">
                  <c:v>172.05528776703869</c:v>
                </c:pt>
                <c:pt idx="67">
                  <c:v>171.98543076766808</c:v>
                </c:pt>
                <c:pt idx="68">
                  <c:v>172.54613665120863</c:v>
                </c:pt>
                <c:pt idx="69">
                  <c:v>172.01962567836978</c:v>
                </c:pt>
                <c:pt idx="70">
                  <c:v>170.91707151557415</c:v>
                </c:pt>
                <c:pt idx="71">
                  <c:v>171.31606294507446</c:v>
                </c:pt>
                <c:pt idx="72">
                  <c:v>171.28083654490939</c:v>
                </c:pt>
                <c:pt idx="73">
                  <c:v>171.21931992478807</c:v>
                </c:pt>
                <c:pt idx="74">
                  <c:v>170.77377841960603</c:v>
                </c:pt>
                <c:pt idx="75">
                  <c:v>171.17330843629858</c:v>
                </c:pt>
                <c:pt idx="76">
                  <c:v>171.54886902697916</c:v>
                </c:pt>
                <c:pt idx="77">
                  <c:v>170.76989240211296</c:v>
                </c:pt>
                <c:pt idx="78">
                  <c:v>171.49480843327578</c:v>
                </c:pt>
                <c:pt idx="79">
                  <c:v>172.02244438415889</c:v>
                </c:pt>
                <c:pt idx="80">
                  <c:v>172.7691774518633</c:v>
                </c:pt>
                <c:pt idx="81">
                  <c:v>172.03926108099117</c:v>
                </c:pt>
                <c:pt idx="82">
                  <c:v>172.62804436190419</c:v>
                </c:pt>
                <c:pt idx="83">
                  <c:v>173.21793297099998</c:v>
                </c:pt>
                <c:pt idx="84">
                  <c:v>173.45049158045427</c:v>
                </c:pt>
                <c:pt idx="85">
                  <c:v>173.08363632131105</c:v>
                </c:pt>
                <c:pt idx="86">
                  <c:v>172.25795549924655</c:v>
                </c:pt>
                <c:pt idx="87">
                  <c:v>172.32158670862955</c:v>
                </c:pt>
                <c:pt idx="88">
                  <c:v>173.10179121190848</c:v>
                </c:pt>
                <c:pt idx="89">
                  <c:v>172.99960054129713</c:v>
                </c:pt>
                <c:pt idx="90">
                  <c:v>172.63642195645198</c:v>
                </c:pt>
                <c:pt idx="91">
                  <c:v>173.44505221900286</c:v>
                </c:pt>
                <c:pt idx="92">
                  <c:v>173.14834584381094</c:v>
                </c:pt>
                <c:pt idx="93">
                  <c:v>173.48400188494239</c:v>
                </c:pt>
                <c:pt idx="94">
                  <c:v>173.67350311811344</c:v>
                </c:pt>
                <c:pt idx="95">
                  <c:v>172.7810277341861</c:v>
                </c:pt>
                <c:pt idx="96">
                  <c:v>172.43262094151416</c:v>
                </c:pt>
                <c:pt idx="97">
                  <c:v>173.13808135741647</c:v>
                </c:pt>
                <c:pt idx="98">
                  <c:v>172.00257632922995</c:v>
                </c:pt>
                <c:pt idx="99">
                  <c:v>171.68059846201842</c:v>
                </c:pt>
                <c:pt idx="100">
                  <c:v>170.72431779878394</c:v>
                </c:pt>
                <c:pt idx="101">
                  <c:v>170.63942250095224</c:v>
                </c:pt>
                <c:pt idx="102">
                  <c:v>170.65695760541536</c:v>
                </c:pt>
                <c:pt idx="103">
                  <c:v>169.66731170432203</c:v>
                </c:pt>
                <c:pt idx="104">
                  <c:v>170.25838326108547</c:v>
                </c:pt>
                <c:pt idx="105">
                  <c:v>170.60962936852877</c:v>
                </c:pt>
                <c:pt idx="106">
                  <c:v>171.44896726270096</c:v>
                </c:pt>
                <c:pt idx="107">
                  <c:v>172.16121228498963</c:v>
                </c:pt>
                <c:pt idx="108">
                  <c:v>172.64784756376091</c:v>
                </c:pt>
                <c:pt idx="109">
                  <c:v>171.63593506892263</c:v>
                </c:pt>
                <c:pt idx="110">
                  <c:v>172.36541054071665</c:v>
                </c:pt>
                <c:pt idx="111">
                  <c:v>171.82595757121646</c:v>
                </c:pt>
                <c:pt idx="112">
                  <c:v>172.20813103881758</c:v>
                </c:pt>
                <c:pt idx="113">
                  <c:v>172.43682551199345</c:v>
                </c:pt>
                <c:pt idx="114">
                  <c:v>173.15917030000779</c:v>
                </c:pt>
                <c:pt idx="115">
                  <c:v>172.63827393727456</c:v>
                </c:pt>
                <c:pt idx="116">
                  <c:v>172.1860324958993</c:v>
                </c:pt>
                <c:pt idx="117">
                  <c:v>172.63652330991457</c:v>
                </c:pt>
                <c:pt idx="118">
                  <c:v>172.40233823218657</c:v>
                </c:pt>
                <c:pt idx="119">
                  <c:v>172.0821138095354</c:v>
                </c:pt>
                <c:pt idx="120">
                  <c:v>171.93729089254748</c:v>
                </c:pt>
                <c:pt idx="121">
                  <c:v>171.5941956190353</c:v>
                </c:pt>
                <c:pt idx="122">
                  <c:v>172.4265675854104</c:v>
                </c:pt>
                <c:pt idx="123">
                  <c:v>173.03073928093352</c:v>
                </c:pt>
                <c:pt idx="124">
                  <c:v>172.59741375302008</c:v>
                </c:pt>
                <c:pt idx="125">
                  <c:v>171.86010962385308</c:v>
                </c:pt>
                <c:pt idx="126">
                  <c:v>171.10665692840544</c:v>
                </c:pt>
                <c:pt idx="127">
                  <c:v>170.46728867471421</c:v>
                </c:pt>
                <c:pt idx="128">
                  <c:v>170.81825455983332</c:v>
                </c:pt>
                <c:pt idx="129">
                  <c:v>171.30773977231019</c:v>
                </c:pt>
                <c:pt idx="130">
                  <c:v>171.48895457320862</c:v>
                </c:pt>
                <c:pt idx="131">
                  <c:v>170.91297766209127</c:v>
                </c:pt>
                <c:pt idx="132">
                  <c:v>170.74669487504238</c:v>
                </c:pt>
                <c:pt idx="133">
                  <c:v>170.1766226845088</c:v>
                </c:pt>
                <c:pt idx="134">
                  <c:v>169.19962364082065</c:v>
                </c:pt>
                <c:pt idx="135">
                  <c:v>169.78187050891148</c:v>
                </c:pt>
                <c:pt idx="136">
                  <c:v>169.08903121879089</c:v>
                </c:pt>
                <c:pt idx="137">
                  <c:v>168.42307752521248</c:v>
                </c:pt>
                <c:pt idx="138">
                  <c:v>169.03728321208251</c:v>
                </c:pt>
                <c:pt idx="139">
                  <c:v>169.41381824286151</c:v>
                </c:pt>
                <c:pt idx="140">
                  <c:v>168.80906692665124</c:v>
                </c:pt>
                <c:pt idx="141">
                  <c:v>169.14560081310921</c:v>
                </c:pt>
                <c:pt idx="142">
                  <c:v>169.56078084904073</c:v>
                </c:pt>
                <c:pt idx="143">
                  <c:v>170.00853570775848</c:v>
                </c:pt>
                <c:pt idx="144">
                  <c:v>169.49559937731809</c:v>
                </c:pt>
                <c:pt idx="145">
                  <c:v>168.35670809986078</c:v>
                </c:pt>
                <c:pt idx="146">
                  <c:v>167.22457438207445</c:v>
                </c:pt>
                <c:pt idx="147">
                  <c:v>167.99256239209672</c:v>
                </c:pt>
                <c:pt idx="148">
                  <c:v>167.75799064640213</c:v>
                </c:pt>
                <c:pt idx="149">
                  <c:v>167.71687321570766</c:v>
                </c:pt>
                <c:pt idx="150">
                  <c:v>168.32908734561806</c:v>
                </c:pt>
                <c:pt idx="151">
                  <c:v>167.95376674322972</c:v>
                </c:pt>
                <c:pt idx="152">
                  <c:v>167.13072828474688</c:v>
                </c:pt>
                <c:pt idx="153">
                  <c:v>166.46769274630478</c:v>
                </c:pt>
                <c:pt idx="154">
                  <c:v>166.26994690866204</c:v>
                </c:pt>
                <c:pt idx="155">
                  <c:v>165.45505842226009</c:v>
                </c:pt>
                <c:pt idx="156">
                  <c:v>164.90133650956756</c:v>
                </c:pt>
                <c:pt idx="157">
                  <c:v>164.83519677668932</c:v>
                </c:pt>
                <c:pt idx="158">
                  <c:v>165.10621185695717</c:v>
                </c:pt>
                <c:pt idx="159">
                  <c:v>164.11537867882356</c:v>
                </c:pt>
                <c:pt idx="160">
                  <c:v>163.72841453877629</c:v>
                </c:pt>
                <c:pt idx="161">
                  <c:v>163.86423161132413</c:v>
                </c:pt>
                <c:pt idx="162">
                  <c:v>164.6228585222525</c:v>
                </c:pt>
                <c:pt idx="163">
                  <c:v>164.3836230118624</c:v>
                </c:pt>
                <c:pt idx="164">
                  <c:v>164.72729519584149</c:v>
                </c:pt>
                <c:pt idx="165">
                  <c:v>164.39581755853723</c:v>
                </c:pt>
                <c:pt idx="166">
                  <c:v>163.74047472222856</c:v>
                </c:pt>
                <c:pt idx="167">
                  <c:v>163.41376928152732</c:v>
                </c:pt>
                <c:pt idx="168">
                  <c:v>163.08098569128498</c:v>
                </c:pt>
                <c:pt idx="169">
                  <c:v>162.85143460700155</c:v>
                </c:pt>
                <c:pt idx="170">
                  <c:v>163.63744014250707</c:v>
                </c:pt>
                <c:pt idx="171">
                  <c:v>163.55450425169536</c:v>
                </c:pt>
                <c:pt idx="172">
                  <c:v>163.1570773340398</c:v>
                </c:pt>
                <c:pt idx="173">
                  <c:v>163.89621451408613</c:v>
                </c:pt>
                <c:pt idx="174">
                  <c:v>164.73394533606216</c:v>
                </c:pt>
                <c:pt idx="175">
                  <c:v>164.27053544065112</c:v>
                </c:pt>
                <c:pt idx="176">
                  <c:v>165.1146547760832</c:v>
                </c:pt>
                <c:pt idx="177">
                  <c:v>165.52129091450931</c:v>
                </c:pt>
                <c:pt idx="178">
                  <c:v>165.17207014702672</c:v>
                </c:pt>
                <c:pt idx="179">
                  <c:v>165.82591462080916</c:v>
                </c:pt>
                <c:pt idx="180">
                  <c:v>164.90093486392357</c:v>
                </c:pt>
                <c:pt idx="181">
                  <c:v>165.2661234365201</c:v>
                </c:pt>
                <c:pt idx="182">
                  <c:v>165.97400403261312</c:v>
                </c:pt>
                <c:pt idx="183">
                  <c:v>164.95425027083539</c:v>
                </c:pt>
                <c:pt idx="184">
                  <c:v>164.17762299297837</c:v>
                </c:pt>
                <c:pt idx="185">
                  <c:v>163.3692855309146</c:v>
                </c:pt>
                <c:pt idx="186">
                  <c:v>163.35772526727311</c:v>
                </c:pt>
                <c:pt idx="187">
                  <c:v>163.42691752074947</c:v>
                </c:pt>
                <c:pt idx="188">
                  <c:v>163.93703565559673</c:v>
                </c:pt>
                <c:pt idx="189">
                  <c:v>163.48731617054</c:v>
                </c:pt>
                <c:pt idx="190">
                  <c:v>162.86860463098287</c:v>
                </c:pt>
                <c:pt idx="191">
                  <c:v>161.97976179137504</c:v>
                </c:pt>
                <c:pt idx="192">
                  <c:v>161.95004232941471</c:v>
                </c:pt>
                <c:pt idx="193">
                  <c:v>161.67844251912396</c:v>
                </c:pt>
                <c:pt idx="194">
                  <c:v>160.62880255276343</c:v>
                </c:pt>
                <c:pt idx="195">
                  <c:v>159.54920638862382</c:v>
                </c:pt>
                <c:pt idx="196">
                  <c:v>159.47567523245311</c:v>
                </c:pt>
                <c:pt idx="197">
                  <c:v>158.86592573857322</c:v>
                </c:pt>
                <c:pt idx="198">
                  <c:v>158.65511657944126</c:v>
                </c:pt>
                <c:pt idx="199">
                  <c:v>158.65020054062774</c:v>
                </c:pt>
              </c:numCache>
            </c:numRef>
          </c:yVal>
          <c:smooth val="0"/>
          <c:extLst>
            <c:ext xmlns:c16="http://schemas.microsoft.com/office/drawing/2014/chart" uri="{C3380CC4-5D6E-409C-BE32-E72D297353CC}">
              <c16:uniqueId val="{00000000-1044-4FDD-83A4-90F9A3F148A5}"/>
            </c:ext>
          </c:extLst>
        </c:ser>
        <c:ser>
          <c:idx val="1"/>
          <c:order val="1"/>
          <c:tx>
            <c:strRef>
              <c:f>'Lbs table (USA)'!$F$14</c:f>
              <c:strCache>
                <c:ptCount val="1"/>
                <c:pt idx="0">
                  <c:v>Target</c:v>
                </c:pt>
              </c:strCache>
            </c:strRef>
          </c:tx>
          <c:spPr>
            <a:ln w="25400" cap="rnd">
              <a:noFill/>
              <a:round/>
            </a:ln>
            <a:effectLst/>
          </c:spPr>
          <c:marker>
            <c:symbol val="circle"/>
            <c:size val="2"/>
            <c:spPr>
              <a:solidFill>
                <a:schemeClr val="accent2"/>
              </a:solidFill>
              <a:ln w="9525">
                <a:solidFill>
                  <a:schemeClr val="accent2"/>
                </a:solidFill>
              </a:ln>
              <a:effectLst/>
            </c:spPr>
          </c:marker>
          <c:xVal>
            <c:numRef>
              <c:f>'Lbs table (USA)'!$A$15:$A$214</c:f>
              <c:numCache>
                <c:formatCode>General</c:formatCode>
                <c:ptCount val="2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numCache>
            </c:numRef>
          </c:xVal>
          <c:yVal>
            <c:numRef>
              <c:f>'Lbs table (USA)'!$F$15:$F$214</c:f>
              <c:numCache>
                <c:formatCode>0.00</c:formatCode>
                <c:ptCount val="200"/>
                <c:pt idx="0">
                  <c:v>180</c:v>
                </c:pt>
                <c:pt idx="1">
                  <c:v>179.85499999999999</c:v>
                </c:pt>
                <c:pt idx="2">
                  <c:v>179.70999999999998</c:v>
                </c:pt>
                <c:pt idx="3">
                  <c:v>179.56499999999997</c:v>
                </c:pt>
                <c:pt idx="4">
                  <c:v>179.41999999999996</c:v>
                </c:pt>
                <c:pt idx="5">
                  <c:v>179.27499999999995</c:v>
                </c:pt>
                <c:pt idx="6">
                  <c:v>179.12999999999994</c:v>
                </c:pt>
                <c:pt idx="7">
                  <c:v>178.98499999999993</c:v>
                </c:pt>
                <c:pt idx="8">
                  <c:v>178.83999999999992</c:v>
                </c:pt>
                <c:pt idx="9">
                  <c:v>178.69499999999991</c:v>
                </c:pt>
                <c:pt idx="10">
                  <c:v>178.5499999999999</c:v>
                </c:pt>
                <c:pt idx="11">
                  <c:v>178.40499999999989</c:v>
                </c:pt>
                <c:pt idx="12">
                  <c:v>178.25999999999988</c:v>
                </c:pt>
                <c:pt idx="13">
                  <c:v>178.11499999999987</c:v>
                </c:pt>
                <c:pt idx="14">
                  <c:v>177.96999999999986</c:v>
                </c:pt>
                <c:pt idx="15">
                  <c:v>177.82499999999985</c:v>
                </c:pt>
                <c:pt idx="16">
                  <c:v>177.67999999999984</c:v>
                </c:pt>
                <c:pt idx="17">
                  <c:v>177.53499999999983</c:v>
                </c:pt>
                <c:pt idx="18">
                  <c:v>177.38999999999982</c:v>
                </c:pt>
                <c:pt idx="19">
                  <c:v>177.24499999999981</c:v>
                </c:pt>
                <c:pt idx="20">
                  <c:v>177.0999999999998</c:v>
                </c:pt>
                <c:pt idx="21">
                  <c:v>176.95499999999979</c:v>
                </c:pt>
                <c:pt idx="22">
                  <c:v>176.80999999999977</c:v>
                </c:pt>
                <c:pt idx="23">
                  <c:v>176.66499999999976</c:v>
                </c:pt>
                <c:pt idx="24">
                  <c:v>176.51999999999975</c:v>
                </c:pt>
                <c:pt idx="25">
                  <c:v>176.37499999999974</c:v>
                </c:pt>
                <c:pt idx="26">
                  <c:v>176.22999999999973</c:v>
                </c:pt>
                <c:pt idx="27">
                  <c:v>176.08499999999972</c:v>
                </c:pt>
                <c:pt idx="28">
                  <c:v>175.93999999999971</c:v>
                </c:pt>
                <c:pt idx="29">
                  <c:v>175.7949999999997</c:v>
                </c:pt>
                <c:pt idx="30">
                  <c:v>175.64999999999969</c:v>
                </c:pt>
                <c:pt idx="31">
                  <c:v>175.50499999999968</c:v>
                </c:pt>
                <c:pt idx="32">
                  <c:v>175.35999999999967</c:v>
                </c:pt>
                <c:pt idx="33">
                  <c:v>175.21499999999966</c:v>
                </c:pt>
                <c:pt idx="34">
                  <c:v>175.06999999999965</c:v>
                </c:pt>
                <c:pt idx="35">
                  <c:v>174.92499999999964</c:v>
                </c:pt>
                <c:pt idx="36">
                  <c:v>174.77999999999963</c:v>
                </c:pt>
                <c:pt idx="37">
                  <c:v>174.63499999999962</c:v>
                </c:pt>
                <c:pt idx="38">
                  <c:v>174.48999999999961</c:v>
                </c:pt>
                <c:pt idx="39">
                  <c:v>174.3449999999996</c:v>
                </c:pt>
                <c:pt idx="40">
                  <c:v>174.19999999999959</c:v>
                </c:pt>
                <c:pt idx="41">
                  <c:v>174.05499999999958</c:v>
                </c:pt>
                <c:pt idx="42">
                  <c:v>173.90999999999957</c:v>
                </c:pt>
                <c:pt idx="43">
                  <c:v>173.76499999999956</c:v>
                </c:pt>
                <c:pt idx="44">
                  <c:v>173.61999999999955</c:v>
                </c:pt>
                <c:pt idx="45">
                  <c:v>173.47499999999954</c:v>
                </c:pt>
                <c:pt idx="46">
                  <c:v>173.32999999999953</c:v>
                </c:pt>
                <c:pt idx="47">
                  <c:v>173.18499999999952</c:v>
                </c:pt>
                <c:pt idx="48">
                  <c:v>173.03999999999951</c:v>
                </c:pt>
                <c:pt idx="49">
                  <c:v>172.8949999999995</c:v>
                </c:pt>
                <c:pt idx="50">
                  <c:v>172.74999999999949</c:v>
                </c:pt>
                <c:pt idx="51">
                  <c:v>172.60499999999948</c:v>
                </c:pt>
                <c:pt idx="52">
                  <c:v>172.45999999999947</c:v>
                </c:pt>
                <c:pt idx="53">
                  <c:v>172.31499999999946</c:v>
                </c:pt>
                <c:pt idx="54">
                  <c:v>172.16999999999945</c:v>
                </c:pt>
                <c:pt idx="55">
                  <c:v>172.02499999999944</c:v>
                </c:pt>
                <c:pt idx="56">
                  <c:v>171.87999999999943</c:v>
                </c:pt>
                <c:pt idx="57">
                  <c:v>171.73499999999942</c:v>
                </c:pt>
                <c:pt idx="58">
                  <c:v>171.58999999999941</c:v>
                </c:pt>
                <c:pt idx="59">
                  <c:v>171.4449999999994</c:v>
                </c:pt>
                <c:pt idx="60">
                  <c:v>171.29999999999939</c:v>
                </c:pt>
                <c:pt idx="61">
                  <c:v>171.15499999999938</c:v>
                </c:pt>
                <c:pt idx="62">
                  <c:v>171.00999999999937</c:v>
                </c:pt>
                <c:pt idx="63">
                  <c:v>170.86499999999936</c:v>
                </c:pt>
                <c:pt idx="64">
                  <c:v>170.71999999999935</c:v>
                </c:pt>
                <c:pt idx="65">
                  <c:v>170.57499999999933</c:v>
                </c:pt>
                <c:pt idx="66">
                  <c:v>170.42999999999932</c:v>
                </c:pt>
                <c:pt idx="67">
                  <c:v>170.28499999999931</c:v>
                </c:pt>
                <c:pt idx="68">
                  <c:v>170.1399999999993</c:v>
                </c:pt>
                <c:pt idx="69">
                  <c:v>169.99499999999929</c:v>
                </c:pt>
                <c:pt idx="70">
                  <c:v>169.84999999999928</c:v>
                </c:pt>
                <c:pt idx="71">
                  <c:v>169.70499999999927</c:v>
                </c:pt>
                <c:pt idx="72">
                  <c:v>169.55999999999926</c:v>
                </c:pt>
                <c:pt idx="73">
                  <c:v>169.41499999999925</c:v>
                </c:pt>
                <c:pt idx="74">
                  <c:v>169.26999999999924</c:v>
                </c:pt>
                <c:pt idx="75">
                  <c:v>169.12499999999923</c:v>
                </c:pt>
                <c:pt idx="76">
                  <c:v>168.97999999999922</c:v>
                </c:pt>
                <c:pt idx="77">
                  <c:v>168.83499999999921</c:v>
                </c:pt>
                <c:pt idx="78">
                  <c:v>168.6899999999992</c:v>
                </c:pt>
                <c:pt idx="79">
                  <c:v>168.54499999999919</c:v>
                </c:pt>
                <c:pt idx="80">
                  <c:v>168.39999999999918</c:v>
                </c:pt>
                <c:pt idx="81">
                  <c:v>168.25499999999917</c:v>
                </c:pt>
                <c:pt idx="82">
                  <c:v>168.10999999999916</c:v>
                </c:pt>
                <c:pt idx="83">
                  <c:v>167.96499999999915</c:v>
                </c:pt>
                <c:pt idx="84">
                  <c:v>167.81999999999914</c:v>
                </c:pt>
                <c:pt idx="85">
                  <c:v>167.67499999999913</c:v>
                </c:pt>
                <c:pt idx="86">
                  <c:v>167.52999999999912</c:v>
                </c:pt>
                <c:pt idx="87">
                  <c:v>167.38499999999911</c:v>
                </c:pt>
                <c:pt idx="88">
                  <c:v>167.2399999999991</c:v>
                </c:pt>
                <c:pt idx="89">
                  <c:v>167.09499999999909</c:v>
                </c:pt>
                <c:pt idx="90">
                  <c:v>166.94999999999908</c:v>
                </c:pt>
                <c:pt idx="91">
                  <c:v>166.80499999999907</c:v>
                </c:pt>
                <c:pt idx="92">
                  <c:v>166.65999999999906</c:v>
                </c:pt>
                <c:pt idx="93">
                  <c:v>166.51499999999905</c:v>
                </c:pt>
                <c:pt idx="94">
                  <c:v>166.36999999999904</c:v>
                </c:pt>
                <c:pt idx="95">
                  <c:v>166.22499999999903</c:v>
                </c:pt>
                <c:pt idx="96">
                  <c:v>166.07999999999902</c:v>
                </c:pt>
                <c:pt idx="97">
                  <c:v>165.93499999999901</c:v>
                </c:pt>
                <c:pt idx="98">
                  <c:v>165.789999999999</c:v>
                </c:pt>
                <c:pt idx="99">
                  <c:v>165.64499999999899</c:v>
                </c:pt>
                <c:pt idx="100">
                  <c:v>165.49999999999898</c:v>
                </c:pt>
                <c:pt idx="101">
                  <c:v>165.35499999999897</c:v>
                </c:pt>
                <c:pt idx="102">
                  <c:v>165.20999999999896</c:v>
                </c:pt>
                <c:pt idx="103">
                  <c:v>165.06499999999895</c:v>
                </c:pt>
                <c:pt idx="104">
                  <c:v>164.91999999999894</c:v>
                </c:pt>
                <c:pt idx="105">
                  <c:v>164.77499999999893</c:v>
                </c:pt>
                <c:pt idx="106">
                  <c:v>164.62999999999892</c:v>
                </c:pt>
                <c:pt idx="107">
                  <c:v>164.48499999999891</c:v>
                </c:pt>
                <c:pt idx="108">
                  <c:v>164.33999999999889</c:v>
                </c:pt>
                <c:pt idx="109">
                  <c:v>164.19499999999888</c:v>
                </c:pt>
                <c:pt idx="110">
                  <c:v>164.04999999999887</c:v>
                </c:pt>
                <c:pt idx="111">
                  <c:v>163.90499999999886</c:v>
                </c:pt>
                <c:pt idx="112">
                  <c:v>163.75999999999885</c:v>
                </c:pt>
                <c:pt idx="113">
                  <c:v>163.61499999999884</c:v>
                </c:pt>
                <c:pt idx="114">
                  <c:v>163.46999999999883</c:v>
                </c:pt>
                <c:pt idx="115">
                  <c:v>163.32499999999882</c:v>
                </c:pt>
                <c:pt idx="116">
                  <c:v>163.17999999999881</c:v>
                </c:pt>
                <c:pt idx="117">
                  <c:v>163.0349999999988</c:v>
                </c:pt>
                <c:pt idx="118">
                  <c:v>162.88999999999879</c:v>
                </c:pt>
                <c:pt idx="119">
                  <c:v>162.74499999999878</c:v>
                </c:pt>
                <c:pt idx="120">
                  <c:v>162.59999999999877</c:v>
                </c:pt>
                <c:pt idx="121">
                  <c:v>162.45499999999876</c:v>
                </c:pt>
                <c:pt idx="122">
                  <c:v>162.30999999999875</c:v>
                </c:pt>
                <c:pt idx="123">
                  <c:v>162.16499999999874</c:v>
                </c:pt>
                <c:pt idx="124">
                  <c:v>162.01999999999873</c:v>
                </c:pt>
                <c:pt idx="125">
                  <c:v>161.87499999999872</c:v>
                </c:pt>
                <c:pt idx="126">
                  <c:v>161.72999999999871</c:v>
                </c:pt>
                <c:pt idx="127">
                  <c:v>161.5849999999987</c:v>
                </c:pt>
                <c:pt idx="128">
                  <c:v>161.43999999999869</c:v>
                </c:pt>
                <c:pt idx="129">
                  <c:v>161.29499999999868</c:v>
                </c:pt>
                <c:pt idx="130">
                  <c:v>161.14999999999867</c:v>
                </c:pt>
                <c:pt idx="131">
                  <c:v>161.00499999999866</c:v>
                </c:pt>
                <c:pt idx="132">
                  <c:v>160.85999999999865</c:v>
                </c:pt>
                <c:pt idx="133">
                  <c:v>160.71499999999864</c:v>
                </c:pt>
                <c:pt idx="134">
                  <c:v>160.56999999999863</c:v>
                </c:pt>
                <c:pt idx="135">
                  <c:v>160.42499999999862</c:v>
                </c:pt>
                <c:pt idx="136">
                  <c:v>160.27999999999861</c:v>
                </c:pt>
                <c:pt idx="137">
                  <c:v>160.1349999999986</c:v>
                </c:pt>
                <c:pt idx="138">
                  <c:v>159.98999999999859</c:v>
                </c:pt>
                <c:pt idx="139">
                  <c:v>159.84499999999858</c:v>
                </c:pt>
                <c:pt idx="140">
                  <c:v>159.69999999999857</c:v>
                </c:pt>
                <c:pt idx="141">
                  <c:v>159.55499999999856</c:v>
                </c:pt>
                <c:pt idx="142">
                  <c:v>159.40999999999855</c:v>
                </c:pt>
                <c:pt idx="143">
                  <c:v>159.26499999999854</c:v>
                </c:pt>
                <c:pt idx="144">
                  <c:v>159.11999999999853</c:v>
                </c:pt>
                <c:pt idx="145">
                  <c:v>158.97499999999852</c:v>
                </c:pt>
                <c:pt idx="146">
                  <c:v>158.82999999999851</c:v>
                </c:pt>
                <c:pt idx="147">
                  <c:v>158.6849999999985</c:v>
                </c:pt>
                <c:pt idx="148">
                  <c:v>158.53999999999849</c:v>
                </c:pt>
                <c:pt idx="149">
                  <c:v>158.39499999999848</c:v>
                </c:pt>
                <c:pt idx="150">
                  <c:v>158.24999999999847</c:v>
                </c:pt>
                <c:pt idx="151">
                  <c:v>158.10499999999845</c:v>
                </c:pt>
                <c:pt idx="152">
                  <c:v>157.95999999999844</c:v>
                </c:pt>
                <c:pt idx="153">
                  <c:v>157.81499999999843</c:v>
                </c:pt>
                <c:pt idx="154">
                  <c:v>157.66999999999842</c:v>
                </c:pt>
                <c:pt idx="155">
                  <c:v>157.52499999999841</c:v>
                </c:pt>
                <c:pt idx="156">
                  <c:v>157.3799999999984</c:v>
                </c:pt>
                <c:pt idx="157">
                  <c:v>157.23499999999839</c:v>
                </c:pt>
                <c:pt idx="158">
                  <c:v>157.08999999999838</c:v>
                </c:pt>
                <c:pt idx="159">
                  <c:v>156.94499999999837</c:v>
                </c:pt>
                <c:pt idx="160">
                  <c:v>156.79999999999836</c:v>
                </c:pt>
                <c:pt idx="161">
                  <c:v>156.65499999999835</c:v>
                </c:pt>
                <c:pt idx="162">
                  <c:v>156.50999999999834</c:v>
                </c:pt>
                <c:pt idx="163">
                  <c:v>156.36499999999833</c:v>
                </c:pt>
                <c:pt idx="164">
                  <c:v>156.21999999999832</c:v>
                </c:pt>
                <c:pt idx="165">
                  <c:v>156.07499999999831</c:v>
                </c:pt>
                <c:pt idx="166">
                  <c:v>155.9299999999983</c:v>
                </c:pt>
                <c:pt idx="167">
                  <c:v>155.78499999999829</c:v>
                </c:pt>
                <c:pt idx="168">
                  <c:v>155.63999999999828</c:v>
                </c:pt>
                <c:pt idx="169">
                  <c:v>155.49499999999827</c:v>
                </c:pt>
                <c:pt idx="170">
                  <c:v>155.34999999999826</c:v>
                </c:pt>
                <c:pt idx="171">
                  <c:v>155.20499999999825</c:v>
                </c:pt>
                <c:pt idx="172">
                  <c:v>155.05999999999824</c:v>
                </c:pt>
                <c:pt idx="173">
                  <c:v>154.91499999999823</c:v>
                </c:pt>
                <c:pt idx="174">
                  <c:v>154.76999999999822</c:v>
                </c:pt>
                <c:pt idx="175">
                  <c:v>154.62499999999821</c:v>
                </c:pt>
                <c:pt idx="176">
                  <c:v>154.4799999999982</c:v>
                </c:pt>
                <c:pt idx="177">
                  <c:v>154.33499999999819</c:v>
                </c:pt>
                <c:pt idx="178">
                  <c:v>154.18999999999818</c:v>
                </c:pt>
                <c:pt idx="179">
                  <c:v>154.04499999999817</c:v>
                </c:pt>
                <c:pt idx="180">
                  <c:v>153.89999999999816</c:v>
                </c:pt>
                <c:pt idx="181">
                  <c:v>153.75499999999815</c:v>
                </c:pt>
                <c:pt idx="182">
                  <c:v>153.60999999999814</c:v>
                </c:pt>
                <c:pt idx="183">
                  <c:v>153.46499999999813</c:v>
                </c:pt>
                <c:pt idx="184">
                  <c:v>153.31999999999812</c:v>
                </c:pt>
                <c:pt idx="185">
                  <c:v>153.17499999999811</c:v>
                </c:pt>
                <c:pt idx="186">
                  <c:v>153.0299999999981</c:v>
                </c:pt>
                <c:pt idx="187">
                  <c:v>152.88499999999809</c:v>
                </c:pt>
                <c:pt idx="188">
                  <c:v>152.73999999999808</c:v>
                </c:pt>
                <c:pt idx="189">
                  <c:v>152.59499999999807</c:v>
                </c:pt>
                <c:pt idx="190">
                  <c:v>152.44999999999806</c:v>
                </c:pt>
                <c:pt idx="191">
                  <c:v>152.30499999999805</c:v>
                </c:pt>
                <c:pt idx="192">
                  <c:v>152.15999999999804</c:v>
                </c:pt>
                <c:pt idx="193">
                  <c:v>152.01499999999803</c:v>
                </c:pt>
                <c:pt idx="194">
                  <c:v>151.86999999999802</c:v>
                </c:pt>
                <c:pt idx="195">
                  <c:v>151.724999999998</c:v>
                </c:pt>
                <c:pt idx="196">
                  <c:v>151.57999999999799</c:v>
                </c:pt>
                <c:pt idx="197">
                  <c:v>151.43499999999798</c:v>
                </c:pt>
                <c:pt idx="198">
                  <c:v>151.28999999999797</c:v>
                </c:pt>
                <c:pt idx="199">
                  <c:v>151.14499999999796</c:v>
                </c:pt>
              </c:numCache>
            </c:numRef>
          </c:yVal>
          <c:smooth val="0"/>
          <c:extLst>
            <c:ext xmlns:c16="http://schemas.microsoft.com/office/drawing/2014/chart" uri="{C3380CC4-5D6E-409C-BE32-E72D297353CC}">
              <c16:uniqueId val="{000000C8-8E57-4569-B554-95D60D3C9EEA}"/>
            </c:ext>
          </c:extLst>
        </c:ser>
        <c:dLbls>
          <c:showLegendKey val="0"/>
          <c:showVal val="0"/>
          <c:showCatName val="0"/>
          <c:showSerName val="0"/>
          <c:showPercent val="0"/>
          <c:showBubbleSize val="0"/>
        </c:dLbls>
        <c:axId val="403545672"/>
        <c:axId val="403544104"/>
      </c:scatterChart>
      <c:valAx>
        <c:axId val="403545672"/>
        <c:scaling>
          <c:orientation val="minMax"/>
          <c:max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3544104"/>
        <c:crosses val="autoZero"/>
        <c:crossBetween val="midCat"/>
      </c:valAx>
      <c:valAx>
        <c:axId val="403544104"/>
        <c:scaling>
          <c:orientation val="minMax"/>
          <c:min val="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Weight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3545672"/>
        <c:crosses val="autoZero"/>
        <c:crossBetween val="midCat"/>
      </c:valAx>
      <c:spPr>
        <a:noFill/>
        <a:ln>
          <a:noFill/>
        </a:ln>
        <a:effectLst/>
      </c:spPr>
    </c:plotArea>
    <c:legend>
      <c:legendPos val="b"/>
      <c:layout>
        <c:manualLayout>
          <c:xMode val="edge"/>
          <c:yMode val="edge"/>
          <c:x val="0.14208094074111352"/>
          <c:y val="0.85897394125469062"/>
          <c:w val="0.25686364272647677"/>
          <c:h val="5.85941440851530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Weight</a:t>
            </a:r>
            <a:r>
              <a:rPr lang="fr-FR" baseline="0"/>
              <a:t> tracking chart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1"/>
          <c:order val="0"/>
          <c:tx>
            <c:strRef>
              <c:f>'Kg table (rest of the world)'!$C$14</c:f>
              <c:strCache>
                <c:ptCount val="1"/>
                <c:pt idx="0">
                  <c:v> Weight (kg) </c:v>
                </c:pt>
              </c:strCache>
            </c:strRef>
          </c:tx>
          <c:spPr>
            <a:ln w="25400" cap="rnd">
              <a:noFill/>
              <a:round/>
            </a:ln>
            <a:effectLst/>
          </c:spPr>
          <c:marker>
            <c:symbol val="circle"/>
            <c:size val="2"/>
            <c:spPr>
              <a:solidFill>
                <a:schemeClr val="accent2"/>
              </a:solidFill>
              <a:ln w="9525">
                <a:solidFill>
                  <a:schemeClr val="accent2"/>
                </a:solidFill>
              </a:ln>
              <a:effectLst/>
            </c:spPr>
          </c:marker>
          <c:yVal>
            <c:numRef>
              <c:f>'Kg table (rest of the world)'!$C$15:$C$214</c:f>
              <c:numCache>
                <c:formatCode>0.00</c:formatCode>
                <c:ptCount val="200"/>
                <c:pt idx="0">
                  <c:v>75</c:v>
                </c:pt>
                <c:pt idx="1">
                  <c:v>74.514391964230626</c:v>
                </c:pt>
                <c:pt idx="2">
                  <c:v>74.499719903367037</c:v>
                </c:pt>
                <c:pt idx="3">
                  <c:v>75.427739606171244</c:v>
                </c:pt>
                <c:pt idx="4">
                  <c:v>75.160114181862511</c:v>
                </c:pt>
                <c:pt idx="5">
                  <c:v>74.364769101665175</c:v>
                </c:pt>
                <c:pt idx="6">
                  <c:v>74.860217792060709</c:v>
                </c:pt>
                <c:pt idx="7">
                  <c:v>75.512323387685967</c:v>
                </c:pt>
                <c:pt idx="8">
                  <c:v>76.218300942255354</c:v>
                </c:pt>
                <c:pt idx="9">
                  <c:v>75.212700831080809</c:v>
                </c:pt>
                <c:pt idx="10">
                  <c:v>75.201049895982948</c:v>
                </c:pt>
                <c:pt idx="11">
                  <c:v>75.56929539981914</c:v>
                </c:pt>
                <c:pt idx="12">
                  <c:v>75.654760609619231</c:v>
                </c:pt>
                <c:pt idx="13">
                  <c:v>75.916544125958168</c:v>
                </c:pt>
                <c:pt idx="14">
                  <c:v>74.997154441704595</c:v>
                </c:pt>
                <c:pt idx="15">
                  <c:v>74.391135968369142</c:v>
                </c:pt>
                <c:pt idx="16">
                  <c:v>74.878536011715525</c:v>
                </c:pt>
                <c:pt idx="17">
                  <c:v>75.259919874896795</c:v>
                </c:pt>
                <c:pt idx="18">
                  <c:v>75.087211739176567</c:v>
                </c:pt>
                <c:pt idx="19">
                  <c:v>74.670813582391702</c:v>
                </c:pt>
                <c:pt idx="20">
                  <c:v>74.036495187357772</c:v>
                </c:pt>
                <c:pt idx="21">
                  <c:v>74.442322158019707</c:v>
                </c:pt>
                <c:pt idx="22">
                  <c:v>75.171556222232397</c:v>
                </c:pt>
                <c:pt idx="23">
                  <c:v>74.799978147061523</c:v>
                </c:pt>
                <c:pt idx="24">
                  <c:v>75.538517273690047</c:v>
                </c:pt>
                <c:pt idx="25">
                  <c:v>76.301170469120962</c:v>
                </c:pt>
                <c:pt idx="26">
                  <c:v>75.756048475868639</c:v>
                </c:pt>
                <c:pt idx="27">
                  <c:v>75.372651244074476</c:v>
                </c:pt>
                <c:pt idx="28">
                  <c:v>74.474016934896596</c:v>
                </c:pt>
                <c:pt idx="29">
                  <c:v>73.570259481803291</c:v>
                </c:pt>
                <c:pt idx="30">
                  <c:v>73.688150532301535</c:v>
                </c:pt>
                <c:pt idx="31">
                  <c:v>74.389945060752055</c:v>
                </c:pt>
                <c:pt idx="32">
                  <c:v>73.951333567870648</c:v>
                </c:pt>
                <c:pt idx="33">
                  <c:v>73.172185774776366</c:v>
                </c:pt>
                <c:pt idx="34">
                  <c:v>73.783892871079587</c:v>
                </c:pt>
                <c:pt idx="35">
                  <c:v>74.083579840797086</c:v>
                </c:pt>
                <c:pt idx="36">
                  <c:v>73.141533439012747</c:v>
                </c:pt>
                <c:pt idx="37">
                  <c:v>72.555738385486293</c:v>
                </c:pt>
                <c:pt idx="38">
                  <c:v>73.381871128655163</c:v>
                </c:pt>
                <c:pt idx="39">
                  <c:v>74.152793178806604</c:v>
                </c:pt>
                <c:pt idx="40">
                  <c:v>74.931761372212321</c:v>
                </c:pt>
                <c:pt idx="41">
                  <c:v>75.754440787402217</c:v>
                </c:pt>
                <c:pt idx="42">
                  <c:v>76.533148553872934</c:v>
                </c:pt>
                <c:pt idx="43">
                  <c:v>77.394134551330566</c:v>
                </c:pt>
                <c:pt idx="44">
                  <c:v>78.209609318662686</c:v>
                </c:pt>
                <c:pt idx="45">
                  <c:v>78.227386850390261</c:v>
                </c:pt>
                <c:pt idx="46">
                  <c:v>77.67819126121293</c:v>
                </c:pt>
                <c:pt idx="47">
                  <c:v>78.251992724881546</c:v>
                </c:pt>
                <c:pt idx="48">
                  <c:v>79.085305126457996</c:v>
                </c:pt>
                <c:pt idx="49">
                  <c:v>78.805067282242007</c:v>
                </c:pt>
                <c:pt idx="50">
                  <c:v>79.722870743853221</c:v>
                </c:pt>
                <c:pt idx="51">
                  <c:v>79.770874836942838</c:v>
                </c:pt>
                <c:pt idx="52">
                  <c:v>78.867242718840032</c:v>
                </c:pt>
                <c:pt idx="53">
                  <c:v>78.747846706375995</c:v>
                </c:pt>
                <c:pt idx="54">
                  <c:v>78.534307589802594</c:v>
                </c:pt>
                <c:pt idx="55">
                  <c:v>77.845062160923007</c:v>
                </c:pt>
                <c:pt idx="56">
                  <c:v>78.579565413571629</c:v>
                </c:pt>
                <c:pt idx="57">
                  <c:v>79.257494816886705</c:v>
                </c:pt>
                <c:pt idx="58">
                  <c:v>79.539922556425282</c:v>
                </c:pt>
                <c:pt idx="59">
                  <c:v>78.88259261239584</c:v>
                </c:pt>
                <c:pt idx="60">
                  <c:v>78.463050325243415</c:v>
                </c:pt>
                <c:pt idx="61">
                  <c:v>79.124420558704145</c:v>
                </c:pt>
                <c:pt idx="62">
                  <c:v>79.984316431525642</c:v>
                </c:pt>
                <c:pt idx="63">
                  <c:v>79.302228041678546</c:v>
                </c:pt>
                <c:pt idx="64">
                  <c:v>79.194026334061846</c:v>
                </c:pt>
                <c:pt idx="65">
                  <c:v>79.92198186704951</c:v>
                </c:pt>
                <c:pt idx="66">
                  <c:v>80.144951170591739</c:v>
                </c:pt>
                <c:pt idx="67">
                  <c:v>80.624427755139521</c:v>
                </c:pt>
                <c:pt idx="68">
                  <c:v>80.21693381550368</c:v>
                </c:pt>
                <c:pt idx="69">
                  <c:v>80.47860073402849</c:v>
                </c:pt>
                <c:pt idx="70">
                  <c:v>80.023067493444003</c:v>
                </c:pt>
                <c:pt idx="71">
                  <c:v>80.890838717691793</c:v>
                </c:pt>
                <c:pt idx="72">
                  <c:v>80.39932204292721</c:v>
                </c:pt>
                <c:pt idx="73">
                  <c:v>80.947316598323269</c:v>
                </c:pt>
                <c:pt idx="74">
                  <c:v>80.171140298599568</c:v>
                </c:pt>
                <c:pt idx="75">
                  <c:v>80.501426801317947</c:v>
                </c:pt>
                <c:pt idx="76">
                  <c:v>80.027413528994074</c:v>
                </c:pt>
                <c:pt idx="77">
                  <c:v>79.860533563210907</c:v>
                </c:pt>
                <c:pt idx="78">
                  <c:v>80.397573038419708</c:v>
                </c:pt>
                <c:pt idx="79">
                  <c:v>80.247075198748917</c:v>
                </c:pt>
                <c:pt idx="80">
                  <c:v>79.199657295881565</c:v>
                </c:pt>
                <c:pt idx="81">
                  <c:v>78.435139405793294</c:v>
                </c:pt>
                <c:pt idx="82">
                  <c:v>78.47388135434116</c:v>
                </c:pt>
                <c:pt idx="83">
                  <c:v>79.250790238941335</c:v>
                </c:pt>
                <c:pt idx="84">
                  <c:v>80.164071999030256</c:v>
                </c:pt>
                <c:pt idx="85">
                  <c:v>80.503249523081905</c:v>
                </c:pt>
                <c:pt idx="86">
                  <c:v>80.756247550421804</c:v>
                </c:pt>
                <c:pt idx="87">
                  <c:v>80.718590705709332</c:v>
                </c:pt>
                <c:pt idx="88">
                  <c:v>80.499711258238221</c:v>
                </c:pt>
                <c:pt idx="89">
                  <c:v>79.635006901543306</c:v>
                </c:pt>
                <c:pt idx="90">
                  <c:v>79.127270316277105</c:v>
                </c:pt>
                <c:pt idx="91">
                  <c:v>79.270668732378752</c:v>
                </c:pt>
                <c:pt idx="92">
                  <c:v>78.805460010740902</c:v>
                </c:pt>
                <c:pt idx="93">
                  <c:v>78.98247422656317</c:v>
                </c:pt>
                <c:pt idx="94">
                  <c:v>78.778413430172264</c:v>
                </c:pt>
                <c:pt idx="95">
                  <c:v>79.41405990884553</c:v>
                </c:pt>
                <c:pt idx="96">
                  <c:v>78.93939460814785</c:v>
                </c:pt>
                <c:pt idx="97">
                  <c:v>79.203653635569282</c:v>
                </c:pt>
                <c:pt idx="98">
                  <c:v>79.66144052748885</c:v>
                </c:pt>
                <c:pt idx="99">
                  <c:v>78.615580553792128</c:v>
                </c:pt>
                <c:pt idx="100">
                  <c:v>78.52619364464698</c:v>
                </c:pt>
                <c:pt idx="101">
                  <c:v>77.986514737777128</c:v>
                </c:pt>
                <c:pt idx="102">
                  <c:v>78.332025032202807</c:v>
                </c:pt>
                <c:pt idx="103">
                  <c:v>78.650202840629703</c:v>
                </c:pt>
                <c:pt idx="104">
                  <c:v>79.338505480246113</c:v>
                </c:pt>
                <c:pt idx="105">
                  <c:v>78.691582114657365</c:v>
                </c:pt>
                <c:pt idx="106">
                  <c:v>79.263098389238479</c:v>
                </c:pt>
                <c:pt idx="107">
                  <c:v>78.653495913739619</c:v>
                </c:pt>
                <c:pt idx="108">
                  <c:v>78.570037986566177</c:v>
                </c:pt>
                <c:pt idx="109">
                  <c:v>79.112355376464379</c:v>
                </c:pt>
                <c:pt idx="110">
                  <c:v>78.608094112698026</c:v>
                </c:pt>
                <c:pt idx="111">
                  <c:v>79.499691947324862</c:v>
                </c:pt>
                <c:pt idx="112">
                  <c:v>78.765504961546114</c:v>
                </c:pt>
                <c:pt idx="113">
                  <c:v>79.472597368254455</c:v>
                </c:pt>
                <c:pt idx="114">
                  <c:v>79.814407892339034</c:v>
                </c:pt>
                <c:pt idx="115">
                  <c:v>80.353708294273474</c:v>
                </c:pt>
                <c:pt idx="116">
                  <c:v>79.962099252401572</c:v>
                </c:pt>
                <c:pt idx="117">
                  <c:v>80.184060427970323</c:v>
                </c:pt>
                <c:pt idx="118">
                  <c:v>79.99735393953199</c:v>
                </c:pt>
                <c:pt idx="119">
                  <c:v>80.692713971465366</c:v>
                </c:pt>
                <c:pt idx="120">
                  <c:v>80.740763588873591</c:v>
                </c:pt>
                <c:pt idx="121">
                  <c:v>81.447517249905658</c:v>
                </c:pt>
                <c:pt idx="122">
                  <c:v>82.285699625726892</c:v>
                </c:pt>
                <c:pt idx="123">
                  <c:v>81.426719205659452</c:v>
                </c:pt>
                <c:pt idx="124">
                  <c:v>81.724443555875169</c:v>
                </c:pt>
                <c:pt idx="125">
                  <c:v>81.29010084324824</c:v>
                </c:pt>
                <c:pt idx="126">
                  <c:v>80.530982730079643</c:v>
                </c:pt>
                <c:pt idx="127">
                  <c:v>80.958262314631853</c:v>
                </c:pt>
                <c:pt idx="128">
                  <c:v>81.021722187307205</c:v>
                </c:pt>
                <c:pt idx="129">
                  <c:v>80.279260659223539</c:v>
                </c:pt>
                <c:pt idx="130">
                  <c:v>79.560268723457909</c:v>
                </c:pt>
                <c:pt idx="131">
                  <c:v>79.031820255350013</c:v>
                </c:pt>
                <c:pt idx="132">
                  <c:v>79.486935829307015</c:v>
                </c:pt>
                <c:pt idx="133">
                  <c:v>79.185190807063663</c:v>
                </c:pt>
                <c:pt idx="134">
                  <c:v>79.627030228422072</c:v>
                </c:pt>
                <c:pt idx="135">
                  <c:v>79.625154729575726</c:v>
                </c:pt>
                <c:pt idx="136">
                  <c:v>79.487699097766807</c:v>
                </c:pt>
                <c:pt idx="137">
                  <c:v>79.041242337350383</c:v>
                </c:pt>
                <c:pt idx="138">
                  <c:v>78.694100716120829</c:v>
                </c:pt>
                <c:pt idx="139">
                  <c:v>78.621914120237918</c:v>
                </c:pt>
                <c:pt idx="140">
                  <c:v>78.772154634150084</c:v>
                </c:pt>
                <c:pt idx="141">
                  <c:v>79.417699399045972</c:v>
                </c:pt>
                <c:pt idx="142">
                  <c:v>80.140766838647778</c:v>
                </c:pt>
                <c:pt idx="143">
                  <c:v>79.812828820952546</c:v>
                </c:pt>
                <c:pt idx="144">
                  <c:v>78.772727753430942</c:v>
                </c:pt>
                <c:pt idx="145">
                  <c:v>79.260793427583266</c:v>
                </c:pt>
                <c:pt idx="146">
                  <c:v>78.667880904860226</c:v>
                </c:pt>
                <c:pt idx="147">
                  <c:v>77.829489436390631</c:v>
                </c:pt>
                <c:pt idx="148">
                  <c:v>76.818265957387737</c:v>
                </c:pt>
                <c:pt idx="149">
                  <c:v>76.647944108400893</c:v>
                </c:pt>
                <c:pt idx="150">
                  <c:v>76.118757862608163</c:v>
                </c:pt>
                <c:pt idx="151">
                  <c:v>76.365139254641718</c:v>
                </c:pt>
                <c:pt idx="152">
                  <c:v>76.088858921197001</c:v>
                </c:pt>
                <c:pt idx="153">
                  <c:v>76.000873853305606</c:v>
                </c:pt>
                <c:pt idx="154">
                  <c:v>75.482662483408959</c:v>
                </c:pt>
                <c:pt idx="155">
                  <c:v>75.821168990433733</c:v>
                </c:pt>
                <c:pt idx="156">
                  <c:v>76.529246873284492</c:v>
                </c:pt>
                <c:pt idx="157">
                  <c:v>77.236084699584168</c:v>
                </c:pt>
                <c:pt idx="158">
                  <c:v>77.896955470624675</c:v>
                </c:pt>
                <c:pt idx="159">
                  <c:v>77.138268408842563</c:v>
                </c:pt>
                <c:pt idx="160">
                  <c:v>77.916152316946835</c:v>
                </c:pt>
                <c:pt idx="161">
                  <c:v>77.098085885128228</c:v>
                </c:pt>
                <c:pt idx="162">
                  <c:v>76.8722998602845</c:v>
                </c:pt>
                <c:pt idx="163">
                  <c:v>76.30382747029546</c:v>
                </c:pt>
                <c:pt idx="164">
                  <c:v>77.150625676385332</c:v>
                </c:pt>
                <c:pt idx="165">
                  <c:v>76.324175654508821</c:v>
                </c:pt>
                <c:pt idx="166">
                  <c:v>76.655486424937379</c:v>
                </c:pt>
                <c:pt idx="167">
                  <c:v>76.81575664568426</c:v>
                </c:pt>
                <c:pt idx="168">
                  <c:v>75.836526971383705</c:v>
                </c:pt>
                <c:pt idx="169">
                  <c:v>75.062466187348733</c:v>
                </c:pt>
                <c:pt idx="170">
                  <c:v>75.773018126965525</c:v>
                </c:pt>
                <c:pt idx="171">
                  <c:v>76.028055869652121</c:v>
                </c:pt>
                <c:pt idx="172">
                  <c:v>76.651581571579428</c:v>
                </c:pt>
                <c:pt idx="173">
                  <c:v>76.597135470583552</c:v>
                </c:pt>
                <c:pt idx="174">
                  <c:v>76.772521588468621</c:v>
                </c:pt>
                <c:pt idx="175">
                  <c:v>76.705508241636437</c:v>
                </c:pt>
                <c:pt idx="176">
                  <c:v>77.626127925906417</c:v>
                </c:pt>
                <c:pt idx="177">
                  <c:v>76.925608862172993</c:v>
                </c:pt>
                <c:pt idx="178">
                  <c:v>76.54164067595822</c:v>
                </c:pt>
                <c:pt idx="179">
                  <c:v>75.506236888559144</c:v>
                </c:pt>
                <c:pt idx="180">
                  <c:v>74.640031176632476</c:v>
                </c:pt>
                <c:pt idx="181">
                  <c:v>74.909155762297729</c:v>
                </c:pt>
                <c:pt idx="182">
                  <c:v>74.618720867606612</c:v>
                </c:pt>
                <c:pt idx="183">
                  <c:v>74.812349826913618</c:v>
                </c:pt>
                <c:pt idx="184">
                  <c:v>74.837346633942815</c:v>
                </c:pt>
                <c:pt idx="185">
                  <c:v>75.127367363061154</c:v>
                </c:pt>
                <c:pt idx="186">
                  <c:v>74.268465982896885</c:v>
                </c:pt>
                <c:pt idx="187">
                  <c:v>74.588808625438062</c:v>
                </c:pt>
                <c:pt idx="188">
                  <c:v>74.94876524523626</c:v>
                </c:pt>
                <c:pt idx="189">
                  <c:v>75.684809342264913</c:v>
                </c:pt>
                <c:pt idx="190">
                  <c:v>74.633432542820771</c:v>
                </c:pt>
                <c:pt idx="191">
                  <c:v>74.035670651464514</c:v>
                </c:pt>
                <c:pt idx="192">
                  <c:v>74.107939706509015</c:v>
                </c:pt>
                <c:pt idx="193">
                  <c:v>73.422158153617957</c:v>
                </c:pt>
                <c:pt idx="194">
                  <c:v>74.361190067397857</c:v>
                </c:pt>
                <c:pt idx="195">
                  <c:v>74.442227644001179</c:v>
                </c:pt>
                <c:pt idx="196">
                  <c:v>74.943843422723134</c:v>
                </c:pt>
                <c:pt idx="197">
                  <c:v>74.226043841962934</c:v>
                </c:pt>
                <c:pt idx="198">
                  <c:v>74.557476657296419</c:v>
                </c:pt>
                <c:pt idx="199">
                  <c:v>73.76665884770442</c:v>
                </c:pt>
              </c:numCache>
            </c:numRef>
          </c:yVal>
          <c:smooth val="0"/>
          <c:extLst>
            <c:ext xmlns:c16="http://schemas.microsoft.com/office/drawing/2014/chart" uri="{C3380CC4-5D6E-409C-BE32-E72D297353CC}">
              <c16:uniqueId val="{00000001-EA33-4A24-8718-F57AB696957A}"/>
            </c:ext>
          </c:extLst>
        </c:ser>
        <c:ser>
          <c:idx val="2"/>
          <c:order val="1"/>
          <c:tx>
            <c:strRef>
              <c:f>'Kg table (rest of the world)'!$F$14</c:f>
              <c:strCache>
                <c:ptCount val="1"/>
                <c:pt idx="0">
                  <c:v>Target</c:v>
                </c:pt>
              </c:strCache>
            </c:strRef>
          </c:tx>
          <c:spPr>
            <a:ln w="25400" cap="rnd">
              <a:noFill/>
              <a:round/>
            </a:ln>
            <a:effectLst/>
          </c:spPr>
          <c:marker>
            <c:symbol val="diamond"/>
            <c:size val="2"/>
            <c:spPr>
              <a:solidFill>
                <a:schemeClr val="accent3"/>
              </a:solidFill>
              <a:ln w="9525">
                <a:solidFill>
                  <a:srgbClr val="00B050"/>
                </a:solidFill>
              </a:ln>
              <a:effectLst/>
            </c:spPr>
          </c:marker>
          <c:yVal>
            <c:numRef>
              <c:f>'Kg table (rest of the world)'!$F$15:$F$214</c:f>
              <c:numCache>
                <c:formatCode>0.00</c:formatCode>
                <c:ptCount val="200"/>
                <c:pt idx="0">
                  <c:v>75</c:v>
                </c:pt>
                <c:pt idx="1">
                  <c:v>74.933333333333337</c:v>
                </c:pt>
                <c:pt idx="2">
                  <c:v>74.866666666666674</c:v>
                </c:pt>
                <c:pt idx="3">
                  <c:v>74.800000000000011</c:v>
                </c:pt>
                <c:pt idx="4">
                  <c:v>74.733333333333348</c:v>
                </c:pt>
                <c:pt idx="5">
                  <c:v>74.666666666666686</c:v>
                </c:pt>
                <c:pt idx="6">
                  <c:v>74.600000000000023</c:v>
                </c:pt>
                <c:pt idx="7">
                  <c:v>74.53333333333336</c:v>
                </c:pt>
                <c:pt idx="8">
                  <c:v>74.466666666666697</c:v>
                </c:pt>
                <c:pt idx="9">
                  <c:v>74.400000000000034</c:v>
                </c:pt>
                <c:pt idx="10">
                  <c:v>74.333333333333371</c:v>
                </c:pt>
                <c:pt idx="11">
                  <c:v>74.266666666666708</c:v>
                </c:pt>
                <c:pt idx="12">
                  <c:v>74.200000000000045</c:v>
                </c:pt>
                <c:pt idx="13">
                  <c:v>74.133333333333383</c:v>
                </c:pt>
                <c:pt idx="14">
                  <c:v>74.06666666666672</c:v>
                </c:pt>
                <c:pt idx="15">
                  <c:v>74.000000000000057</c:v>
                </c:pt>
                <c:pt idx="16">
                  <c:v>73.933333333333394</c:v>
                </c:pt>
                <c:pt idx="17">
                  <c:v>73.866666666666731</c:v>
                </c:pt>
                <c:pt idx="18">
                  <c:v>73.800000000000068</c:v>
                </c:pt>
                <c:pt idx="19">
                  <c:v>73.733333333333405</c:v>
                </c:pt>
                <c:pt idx="20">
                  <c:v>73.666666666666742</c:v>
                </c:pt>
                <c:pt idx="21">
                  <c:v>73.60000000000008</c:v>
                </c:pt>
                <c:pt idx="22">
                  <c:v>73.533333333333417</c:v>
                </c:pt>
                <c:pt idx="23">
                  <c:v>73.466666666666754</c:v>
                </c:pt>
                <c:pt idx="24">
                  <c:v>73.400000000000091</c:v>
                </c:pt>
                <c:pt idx="25">
                  <c:v>73.333333333333428</c:v>
                </c:pt>
                <c:pt idx="26">
                  <c:v>73.266666666666765</c:v>
                </c:pt>
                <c:pt idx="27">
                  <c:v>73.200000000000102</c:v>
                </c:pt>
                <c:pt idx="28">
                  <c:v>73.133333333333439</c:v>
                </c:pt>
                <c:pt idx="29">
                  <c:v>73.066666666666777</c:v>
                </c:pt>
                <c:pt idx="30">
                  <c:v>73.000000000000114</c:v>
                </c:pt>
                <c:pt idx="31">
                  <c:v>72.933333333333451</c:v>
                </c:pt>
                <c:pt idx="32">
                  <c:v>72.866666666666788</c:v>
                </c:pt>
                <c:pt idx="33">
                  <c:v>72.800000000000125</c:v>
                </c:pt>
                <c:pt idx="34">
                  <c:v>72.733333333333462</c:v>
                </c:pt>
                <c:pt idx="35">
                  <c:v>72.666666666666799</c:v>
                </c:pt>
                <c:pt idx="36">
                  <c:v>72.600000000000136</c:v>
                </c:pt>
                <c:pt idx="37">
                  <c:v>72.533333333333474</c:v>
                </c:pt>
                <c:pt idx="38">
                  <c:v>72.466666666666811</c:v>
                </c:pt>
                <c:pt idx="39">
                  <c:v>72.400000000000148</c:v>
                </c:pt>
                <c:pt idx="40">
                  <c:v>72.333333333333485</c:v>
                </c:pt>
                <c:pt idx="41">
                  <c:v>72.266666666666822</c:v>
                </c:pt>
                <c:pt idx="42">
                  <c:v>72.200000000000159</c:v>
                </c:pt>
                <c:pt idx="43">
                  <c:v>72.133333333333496</c:v>
                </c:pt>
                <c:pt idx="44">
                  <c:v>72.066666666666833</c:v>
                </c:pt>
                <c:pt idx="45">
                  <c:v>72.000000000000171</c:v>
                </c:pt>
                <c:pt idx="46">
                  <c:v>71.933333333333508</c:v>
                </c:pt>
                <c:pt idx="47">
                  <c:v>71.866666666666845</c:v>
                </c:pt>
                <c:pt idx="48">
                  <c:v>71.800000000000182</c:v>
                </c:pt>
                <c:pt idx="49">
                  <c:v>71.733333333333519</c:v>
                </c:pt>
                <c:pt idx="50">
                  <c:v>71.666666666666856</c:v>
                </c:pt>
                <c:pt idx="51">
                  <c:v>71.600000000000193</c:v>
                </c:pt>
                <c:pt idx="52">
                  <c:v>71.53333333333353</c:v>
                </c:pt>
                <c:pt idx="53">
                  <c:v>71.466666666666868</c:v>
                </c:pt>
                <c:pt idx="54">
                  <c:v>71.400000000000205</c:v>
                </c:pt>
                <c:pt idx="55">
                  <c:v>71.333333333333542</c:v>
                </c:pt>
                <c:pt idx="56">
                  <c:v>71.266666666666879</c:v>
                </c:pt>
                <c:pt idx="57">
                  <c:v>71.200000000000216</c:v>
                </c:pt>
                <c:pt idx="58">
                  <c:v>71.133333333333553</c:v>
                </c:pt>
                <c:pt idx="59">
                  <c:v>71.06666666666689</c:v>
                </c:pt>
                <c:pt idx="60">
                  <c:v>71.000000000000227</c:v>
                </c:pt>
                <c:pt idx="61">
                  <c:v>70.933333333333564</c:v>
                </c:pt>
                <c:pt idx="62">
                  <c:v>70.866666666666902</c:v>
                </c:pt>
                <c:pt idx="63">
                  <c:v>70.800000000000239</c:v>
                </c:pt>
                <c:pt idx="64">
                  <c:v>70.733333333333576</c:v>
                </c:pt>
                <c:pt idx="65">
                  <c:v>70.666666666666913</c:v>
                </c:pt>
                <c:pt idx="66">
                  <c:v>70.60000000000025</c:v>
                </c:pt>
                <c:pt idx="67">
                  <c:v>70.533333333333587</c:v>
                </c:pt>
                <c:pt idx="68">
                  <c:v>70.466666666666924</c:v>
                </c:pt>
                <c:pt idx="69">
                  <c:v>70.400000000000261</c:v>
                </c:pt>
                <c:pt idx="70">
                  <c:v>70.333333333333599</c:v>
                </c:pt>
                <c:pt idx="71">
                  <c:v>70.266666666666936</c:v>
                </c:pt>
                <c:pt idx="72">
                  <c:v>70.200000000000273</c:v>
                </c:pt>
                <c:pt idx="73">
                  <c:v>70.13333333333361</c:v>
                </c:pt>
                <c:pt idx="74">
                  <c:v>70.066666666666947</c:v>
                </c:pt>
                <c:pt idx="75">
                  <c:v>70.000000000000284</c:v>
                </c:pt>
                <c:pt idx="76">
                  <c:v>69.933333333333621</c:v>
                </c:pt>
                <c:pt idx="77">
                  <c:v>69.866666666666958</c:v>
                </c:pt>
                <c:pt idx="78">
                  <c:v>69.800000000000296</c:v>
                </c:pt>
                <c:pt idx="79">
                  <c:v>69.733333333333633</c:v>
                </c:pt>
                <c:pt idx="80">
                  <c:v>69.66666666666697</c:v>
                </c:pt>
                <c:pt idx="81">
                  <c:v>69.600000000000307</c:v>
                </c:pt>
                <c:pt idx="82">
                  <c:v>69.533333333333644</c:v>
                </c:pt>
                <c:pt idx="83">
                  <c:v>69.466666666666981</c:v>
                </c:pt>
                <c:pt idx="84">
                  <c:v>69.400000000000318</c:v>
                </c:pt>
                <c:pt idx="85">
                  <c:v>69.333333333333655</c:v>
                </c:pt>
                <c:pt idx="86">
                  <c:v>69.266666666666993</c:v>
                </c:pt>
                <c:pt idx="87">
                  <c:v>69.20000000000033</c:v>
                </c:pt>
                <c:pt idx="88">
                  <c:v>69.133333333333667</c:v>
                </c:pt>
                <c:pt idx="89">
                  <c:v>69.066666666667004</c:v>
                </c:pt>
                <c:pt idx="90">
                  <c:v>69.000000000000341</c:v>
                </c:pt>
                <c:pt idx="91">
                  <c:v>68.933333333333678</c:v>
                </c:pt>
                <c:pt idx="92">
                  <c:v>68.866666666667015</c:v>
                </c:pt>
                <c:pt idx="93">
                  <c:v>68.800000000000352</c:v>
                </c:pt>
                <c:pt idx="94">
                  <c:v>68.73333333333369</c:v>
                </c:pt>
                <c:pt idx="95">
                  <c:v>68.666666666667027</c:v>
                </c:pt>
                <c:pt idx="96">
                  <c:v>68.600000000000364</c:v>
                </c:pt>
                <c:pt idx="97">
                  <c:v>68.533333333333701</c:v>
                </c:pt>
                <c:pt idx="98">
                  <c:v>68.466666666667038</c:v>
                </c:pt>
                <c:pt idx="99">
                  <c:v>68.400000000000375</c:v>
                </c:pt>
                <c:pt idx="100">
                  <c:v>68.333333333333712</c:v>
                </c:pt>
                <c:pt idx="101">
                  <c:v>68.266666666667049</c:v>
                </c:pt>
                <c:pt idx="102">
                  <c:v>68.200000000000387</c:v>
                </c:pt>
                <c:pt idx="103">
                  <c:v>68.133333333333724</c:v>
                </c:pt>
                <c:pt idx="104">
                  <c:v>68.066666666667061</c:v>
                </c:pt>
                <c:pt idx="105">
                  <c:v>68.000000000000398</c:v>
                </c:pt>
                <c:pt idx="106">
                  <c:v>67.933333333333735</c:v>
                </c:pt>
                <c:pt idx="107">
                  <c:v>67.866666666667072</c:v>
                </c:pt>
                <c:pt idx="108">
                  <c:v>67.800000000000409</c:v>
                </c:pt>
                <c:pt idx="109">
                  <c:v>67.733333333333746</c:v>
                </c:pt>
                <c:pt idx="110">
                  <c:v>67.666666666667084</c:v>
                </c:pt>
                <c:pt idx="111">
                  <c:v>67.600000000000421</c:v>
                </c:pt>
                <c:pt idx="112">
                  <c:v>67.533333333333758</c:v>
                </c:pt>
                <c:pt idx="113">
                  <c:v>67.466666666667095</c:v>
                </c:pt>
                <c:pt idx="114">
                  <c:v>67.400000000000432</c:v>
                </c:pt>
                <c:pt idx="115">
                  <c:v>67.333333333333769</c:v>
                </c:pt>
                <c:pt idx="116">
                  <c:v>67.266666666667106</c:v>
                </c:pt>
                <c:pt idx="117">
                  <c:v>67.200000000000443</c:v>
                </c:pt>
                <c:pt idx="118">
                  <c:v>67.133333333333781</c:v>
                </c:pt>
                <c:pt idx="119">
                  <c:v>67.066666666667118</c:v>
                </c:pt>
                <c:pt idx="120">
                  <c:v>67.000000000000455</c:v>
                </c:pt>
                <c:pt idx="121">
                  <c:v>66.933333333333792</c:v>
                </c:pt>
                <c:pt idx="122">
                  <c:v>66.866666666667129</c:v>
                </c:pt>
                <c:pt idx="123">
                  <c:v>66.800000000000466</c:v>
                </c:pt>
                <c:pt idx="124">
                  <c:v>66.733333333333803</c:v>
                </c:pt>
                <c:pt idx="125">
                  <c:v>66.66666666666714</c:v>
                </c:pt>
                <c:pt idx="126">
                  <c:v>66.600000000000477</c:v>
                </c:pt>
                <c:pt idx="127">
                  <c:v>66.533333333333815</c:v>
                </c:pt>
                <c:pt idx="128">
                  <c:v>66.466666666667152</c:v>
                </c:pt>
                <c:pt idx="129">
                  <c:v>66.400000000000489</c:v>
                </c:pt>
                <c:pt idx="130">
                  <c:v>66.333333333333826</c:v>
                </c:pt>
                <c:pt idx="131">
                  <c:v>66.266666666667163</c:v>
                </c:pt>
                <c:pt idx="132">
                  <c:v>66.2000000000005</c:v>
                </c:pt>
                <c:pt idx="133">
                  <c:v>66.133333333333837</c:v>
                </c:pt>
                <c:pt idx="134">
                  <c:v>66.066666666667174</c:v>
                </c:pt>
                <c:pt idx="135">
                  <c:v>66.000000000000512</c:v>
                </c:pt>
                <c:pt idx="136">
                  <c:v>65.933333333333849</c:v>
                </c:pt>
                <c:pt idx="137">
                  <c:v>65.866666666667186</c:v>
                </c:pt>
                <c:pt idx="138">
                  <c:v>65.800000000000523</c:v>
                </c:pt>
                <c:pt idx="139">
                  <c:v>65.73333333333386</c:v>
                </c:pt>
                <c:pt idx="140">
                  <c:v>65.666666666667197</c:v>
                </c:pt>
                <c:pt idx="141">
                  <c:v>65.600000000000534</c:v>
                </c:pt>
                <c:pt idx="142">
                  <c:v>65.533333333333871</c:v>
                </c:pt>
                <c:pt idx="143">
                  <c:v>65.466666666667209</c:v>
                </c:pt>
                <c:pt idx="144">
                  <c:v>65.400000000000546</c:v>
                </c:pt>
                <c:pt idx="145">
                  <c:v>65.333333333333883</c:v>
                </c:pt>
                <c:pt idx="146">
                  <c:v>65.26666666666722</c:v>
                </c:pt>
                <c:pt idx="147">
                  <c:v>65.200000000000557</c:v>
                </c:pt>
                <c:pt idx="148">
                  <c:v>65.133333333333894</c:v>
                </c:pt>
                <c:pt idx="149">
                  <c:v>65.066666666667231</c:v>
                </c:pt>
                <c:pt idx="150">
                  <c:v>65.000000000000568</c:v>
                </c:pt>
                <c:pt idx="151">
                  <c:v>64.933333333333906</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numCache>
            </c:numRef>
          </c:yVal>
          <c:smooth val="0"/>
          <c:extLst>
            <c:ext xmlns:c16="http://schemas.microsoft.com/office/drawing/2014/chart" uri="{C3380CC4-5D6E-409C-BE32-E72D297353CC}">
              <c16:uniqueId val="{00000000-EBDE-470C-B131-6C229A3EA140}"/>
            </c:ext>
          </c:extLst>
        </c:ser>
        <c:dLbls>
          <c:showLegendKey val="0"/>
          <c:showVal val="0"/>
          <c:showCatName val="0"/>
          <c:showSerName val="0"/>
          <c:showPercent val="0"/>
          <c:showBubbleSize val="0"/>
        </c:dLbls>
        <c:axId val="403555080"/>
        <c:axId val="403557040"/>
      </c:scatterChart>
      <c:valAx>
        <c:axId val="403555080"/>
        <c:scaling>
          <c:orientation val="minMax"/>
          <c:max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3557040"/>
        <c:crosses val="autoZero"/>
        <c:crossBetween val="midCat"/>
      </c:valAx>
      <c:valAx>
        <c:axId val="403557040"/>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Weight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3555080"/>
        <c:crosses val="autoZero"/>
        <c:crossBetween val="midCat"/>
      </c:valAx>
      <c:spPr>
        <a:noFill/>
        <a:ln>
          <a:noFill/>
        </a:ln>
        <a:effectLst/>
      </c:spPr>
    </c:plotArea>
    <c:legend>
      <c:legendPos val="b"/>
      <c:layout>
        <c:manualLayout>
          <c:xMode val="edge"/>
          <c:yMode val="edge"/>
          <c:x val="0.14208094074111352"/>
          <c:y val="0.85897394125469062"/>
          <c:w val="0.33031789251769711"/>
          <c:h val="5.7841006189635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Weight</a:t>
            </a:r>
            <a:r>
              <a:rPr lang="fr-FR" baseline="0"/>
              <a:t> tracking chart (Lbs)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Example!$C$14</c:f>
              <c:strCache>
                <c:ptCount val="1"/>
                <c:pt idx="0">
                  <c:v> Weight (lbs) </c:v>
                </c:pt>
              </c:strCache>
            </c:strRef>
          </c:tx>
          <c:spPr>
            <a:ln w="25400" cap="rnd">
              <a:noFill/>
              <a:round/>
            </a:ln>
            <a:effectLst/>
          </c:spPr>
          <c:marker>
            <c:symbol val="circle"/>
            <c:size val="2"/>
            <c:spPr>
              <a:solidFill>
                <a:schemeClr val="accent1"/>
              </a:solidFill>
              <a:ln w="9525">
                <a:solidFill>
                  <a:schemeClr val="accent1"/>
                </a:solidFill>
              </a:ln>
              <a:effectLst/>
            </c:spPr>
          </c:marker>
          <c:xVal>
            <c:numRef>
              <c:f>Example!$A$15:$A$137</c:f>
              <c:numCache>
                <c:formatCode>General</c:formatCode>
                <c:ptCount val="12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numCache>
            </c:numRef>
          </c:xVal>
          <c:yVal>
            <c:numRef>
              <c:f>Example!$C$15:$C$137</c:f>
              <c:numCache>
                <c:formatCode>_(* #,##0.00_);_(* \(#,##0.00\);_(* "-"??_);_(@_)</c:formatCode>
                <c:ptCount val="123"/>
                <c:pt idx="0">
                  <c:v>170</c:v>
                </c:pt>
                <c:pt idx="1">
                  <c:v>168.9</c:v>
                </c:pt>
                <c:pt idx="2">
                  <c:v>169</c:v>
                </c:pt>
                <c:pt idx="3">
                  <c:v>168.14000000000001</c:v>
                </c:pt>
                <c:pt idx="4">
                  <c:v>166.74</c:v>
                </c:pt>
                <c:pt idx="5">
                  <c:v>165.68</c:v>
                </c:pt>
                <c:pt idx="6">
                  <c:v>164.08</c:v>
                </c:pt>
                <c:pt idx="7">
                  <c:v>163.10000000000002</c:v>
                </c:pt>
                <c:pt idx="8">
                  <c:v>162.40000000000003</c:v>
                </c:pt>
                <c:pt idx="9">
                  <c:v>162.54000000000005</c:v>
                </c:pt>
                <c:pt idx="10">
                  <c:v>162.36000000000004</c:v>
                </c:pt>
                <c:pt idx="11">
                  <c:v>162.28000000000006</c:v>
                </c:pt>
                <c:pt idx="12">
                  <c:v>161.08000000000007</c:v>
                </c:pt>
                <c:pt idx="13">
                  <c:v>160.54000000000008</c:v>
                </c:pt>
                <c:pt idx="14">
                  <c:v>160.50000000000009</c:v>
                </c:pt>
                <c:pt idx="15">
                  <c:v>159.28000000000009</c:v>
                </c:pt>
                <c:pt idx="16">
                  <c:v>158.00000000000009</c:v>
                </c:pt>
                <c:pt idx="17">
                  <c:v>156.44000000000008</c:v>
                </c:pt>
                <c:pt idx="18">
                  <c:v>155.0800000000001</c:v>
                </c:pt>
                <c:pt idx="19">
                  <c:v>155.00000000000011</c:v>
                </c:pt>
                <c:pt idx="20">
                  <c:v>153.56000000000012</c:v>
                </c:pt>
                <c:pt idx="21">
                  <c:v>152.10000000000011</c:v>
                </c:pt>
                <c:pt idx="22">
                  <c:v>152.18000000000012</c:v>
                </c:pt>
                <c:pt idx="23">
                  <c:v>152.54000000000013</c:v>
                </c:pt>
                <c:pt idx="24">
                  <c:v>152.86000000000013</c:v>
                </c:pt>
                <c:pt idx="25">
                  <c:v>151.36000000000013</c:v>
                </c:pt>
                <c:pt idx="26">
                  <c:v>151.22000000000014</c:v>
                </c:pt>
                <c:pt idx="27">
                  <c:v>149.88000000000014</c:v>
                </c:pt>
                <c:pt idx="28">
                  <c:v>150.24000000000015</c:v>
                </c:pt>
                <c:pt idx="29">
                  <c:v>148.98000000000016</c:v>
                </c:pt>
              </c:numCache>
            </c:numRef>
          </c:yVal>
          <c:smooth val="0"/>
          <c:extLst>
            <c:ext xmlns:c16="http://schemas.microsoft.com/office/drawing/2014/chart" uri="{C3380CC4-5D6E-409C-BE32-E72D297353CC}">
              <c16:uniqueId val="{00000000-B17E-4FAE-B789-4EF5FDB55D6C}"/>
            </c:ext>
          </c:extLst>
        </c:ser>
        <c:ser>
          <c:idx val="1"/>
          <c:order val="1"/>
          <c:tx>
            <c:strRef>
              <c:f>Example!$F$14</c:f>
              <c:strCache>
                <c:ptCount val="1"/>
                <c:pt idx="0">
                  <c:v>Target</c:v>
                </c:pt>
              </c:strCache>
            </c:strRef>
          </c:tx>
          <c:spPr>
            <a:ln w="25400" cap="rnd">
              <a:noFill/>
              <a:round/>
            </a:ln>
            <a:effectLst/>
          </c:spPr>
          <c:marker>
            <c:symbol val="circle"/>
            <c:size val="2"/>
            <c:spPr>
              <a:solidFill>
                <a:schemeClr val="accent2"/>
              </a:solidFill>
              <a:ln w="9525">
                <a:solidFill>
                  <a:schemeClr val="accent2"/>
                </a:solidFill>
              </a:ln>
              <a:effectLst/>
            </c:spPr>
          </c:marker>
          <c:xVal>
            <c:numRef>
              <c:f>Example!$A$15:$A$137</c:f>
              <c:numCache>
                <c:formatCode>General</c:formatCode>
                <c:ptCount val="12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numCache>
            </c:numRef>
          </c:xVal>
          <c:yVal>
            <c:numRef>
              <c:f>Example!$F$15:$F$137</c:f>
              <c:numCache>
                <c:formatCode>_(* #,##0.00_);_(* \(#,##0.00\);_(* "-"??_);_(@_)</c:formatCode>
                <c:ptCount val="123"/>
                <c:pt idx="0">
                  <c:v>169.66666666666666</c:v>
                </c:pt>
                <c:pt idx="1">
                  <c:v>169.33333333333331</c:v>
                </c:pt>
                <c:pt idx="2">
                  <c:v>168.99999999999997</c:v>
                </c:pt>
                <c:pt idx="3">
                  <c:v>168.66666666666663</c:v>
                </c:pt>
                <c:pt idx="4">
                  <c:v>168.33333333333329</c:v>
                </c:pt>
                <c:pt idx="5">
                  <c:v>167.99999999999994</c:v>
                </c:pt>
                <c:pt idx="6">
                  <c:v>167.6666666666666</c:v>
                </c:pt>
                <c:pt idx="7">
                  <c:v>167.33333333333326</c:v>
                </c:pt>
                <c:pt idx="8">
                  <c:v>166.99999999999991</c:v>
                </c:pt>
                <c:pt idx="9">
                  <c:v>166.66666666666657</c:v>
                </c:pt>
                <c:pt idx="10">
                  <c:v>166.33333333333323</c:v>
                </c:pt>
                <c:pt idx="11">
                  <c:v>165.99999999999989</c:v>
                </c:pt>
                <c:pt idx="12">
                  <c:v>165.66666666666654</c:v>
                </c:pt>
                <c:pt idx="13">
                  <c:v>165.3333333333332</c:v>
                </c:pt>
                <c:pt idx="14">
                  <c:v>164.99999999999986</c:v>
                </c:pt>
                <c:pt idx="15">
                  <c:v>164.66666666666652</c:v>
                </c:pt>
                <c:pt idx="16">
                  <c:v>164.33333333333317</c:v>
                </c:pt>
                <c:pt idx="17">
                  <c:v>163.99999999999983</c:v>
                </c:pt>
                <c:pt idx="18">
                  <c:v>163.66666666666649</c:v>
                </c:pt>
                <c:pt idx="19">
                  <c:v>163.33333333333314</c:v>
                </c:pt>
                <c:pt idx="20">
                  <c:v>162.9999999999998</c:v>
                </c:pt>
                <c:pt idx="21">
                  <c:v>162.66666666666646</c:v>
                </c:pt>
                <c:pt idx="22">
                  <c:v>162.33333333333312</c:v>
                </c:pt>
                <c:pt idx="23">
                  <c:v>161.99999999999977</c:v>
                </c:pt>
                <c:pt idx="24">
                  <c:v>161.66666666666643</c:v>
                </c:pt>
                <c:pt idx="25">
                  <c:v>161.33333333333309</c:v>
                </c:pt>
                <c:pt idx="26">
                  <c:v>160.99999999999974</c:v>
                </c:pt>
                <c:pt idx="27">
                  <c:v>160.6666666666664</c:v>
                </c:pt>
                <c:pt idx="28">
                  <c:v>160.33333333333306</c:v>
                </c:pt>
                <c:pt idx="29">
                  <c:v>159.99999999999972</c:v>
                </c:pt>
                <c:pt idx="30">
                  <c:v>159.66666666666637</c:v>
                </c:pt>
                <c:pt idx="31">
                  <c:v>159.33333333333303</c:v>
                </c:pt>
                <c:pt idx="32">
                  <c:v>158.99999999999969</c:v>
                </c:pt>
                <c:pt idx="33">
                  <c:v>158.66666666666634</c:v>
                </c:pt>
                <c:pt idx="34">
                  <c:v>158.333333333333</c:v>
                </c:pt>
                <c:pt idx="35">
                  <c:v>157.99999999999966</c:v>
                </c:pt>
                <c:pt idx="36">
                  <c:v>157.66666666666632</c:v>
                </c:pt>
                <c:pt idx="37">
                  <c:v>157.33333333333297</c:v>
                </c:pt>
                <c:pt idx="38">
                  <c:v>156.99999999999963</c:v>
                </c:pt>
                <c:pt idx="39">
                  <c:v>156.66666666666629</c:v>
                </c:pt>
                <c:pt idx="40">
                  <c:v>156.33333333333294</c:v>
                </c:pt>
                <c:pt idx="41">
                  <c:v>155.9999999999996</c:v>
                </c:pt>
                <c:pt idx="42">
                  <c:v>155.66666666666626</c:v>
                </c:pt>
                <c:pt idx="43">
                  <c:v>155.33333333333292</c:v>
                </c:pt>
                <c:pt idx="44">
                  <c:v>154.99999999999957</c:v>
                </c:pt>
                <c:pt idx="45">
                  <c:v>154.66666666666623</c:v>
                </c:pt>
                <c:pt idx="46">
                  <c:v>154.33333333333289</c:v>
                </c:pt>
                <c:pt idx="47">
                  <c:v>153.99999999999955</c:v>
                </c:pt>
                <c:pt idx="48">
                  <c:v>153.6666666666662</c:v>
                </c:pt>
                <c:pt idx="49">
                  <c:v>153.33333333333286</c:v>
                </c:pt>
                <c:pt idx="50">
                  <c:v>152.99999999999952</c:v>
                </c:pt>
                <c:pt idx="51">
                  <c:v>152.66666666666617</c:v>
                </c:pt>
                <c:pt idx="52">
                  <c:v>152.33333333333283</c:v>
                </c:pt>
                <c:pt idx="53">
                  <c:v>151.99999999999949</c:v>
                </c:pt>
                <c:pt idx="54">
                  <c:v>151.66666666666615</c:v>
                </c:pt>
                <c:pt idx="55">
                  <c:v>151.3333333333328</c:v>
                </c:pt>
                <c:pt idx="56">
                  <c:v>150.99999999999946</c:v>
                </c:pt>
                <c:pt idx="57">
                  <c:v>150.66666666666612</c:v>
                </c:pt>
                <c:pt idx="58">
                  <c:v>150.33333333333277</c:v>
                </c:pt>
                <c:pt idx="59">
                  <c:v>149.99999999999943</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yVal>
          <c:smooth val="0"/>
          <c:extLst>
            <c:ext xmlns:c16="http://schemas.microsoft.com/office/drawing/2014/chart" uri="{C3380CC4-5D6E-409C-BE32-E72D297353CC}">
              <c16:uniqueId val="{00000001-B17E-4FAE-B789-4EF5FDB55D6C}"/>
            </c:ext>
          </c:extLst>
        </c:ser>
        <c:dLbls>
          <c:showLegendKey val="0"/>
          <c:showVal val="0"/>
          <c:showCatName val="0"/>
          <c:showSerName val="0"/>
          <c:showPercent val="0"/>
          <c:showBubbleSize val="0"/>
        </c:dLbls>
        <c:axId val="403543712"/>
        <c:axId val="403542928"/>
      </c:scatterChart>
      <c:valAx>
        <c:axId val="403543712"/>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3542928"/>
        <c:crosses val="autoZero"/>
        <c:crossBetween val="midCat"/>
      </c:valAx>
      <c:valAx>
        <c:axId val="403542928"/>
        <c:scaling>
          <c:orientation val="minMax"/>
          <c:max val="180"/>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Weight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3543712"/>
        <c:crosses val="autoZero"/>
        <c:crossBetween val="midCat"/>
      </c:valAx>
      <c:spPr>
        <a:noFill/>
        <a:ln>
          <a:noFill/>
        </a:ln>
        <a:effectLst/>
      </c:spPr>
    </c:plotArea>
    <c:legend>
      <c:legendPos val="b"/>
      <c:layout>
        <c:manualLayout>
          <c:xMode val="edge"/>
          <c:yMode val="edge"/>
          <c:x val="0.14208094074111352"/>
          <c:y val="0.85897394125469062"/>
          <c:w val="0.24546884765018634"/>
          <c:h val="5.85941440851530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228600</xdr:colOff>
      <xdr:row>11</xdr:row>
      <xdr:rowOff>114300</xdr:rowOff>
    </xdr:from>
    <xdr:to>
      <xdr:col>1</xdr:col>
      <xdr:colOff>3219450</xdr:colOff>
      <xdr:row>15</xdr:row>
      <xdr:rowOff>152400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8600" y="3810000"/>
          <a:ext cx="3228975" cy="800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ysClr val="windowText" lastClr="000000"/>
              </a:solidFill>
            </a:rPr>
            <a:t>Double Click on the days scale</a:t>
          </a:r>
          <a:r>
            <a:rPr lang="fr-FR" sz="1600" b="1" baseline="0">
              <a:solidFill>
                <a:sysClr val="windowText" lastClr="000000"/>
              </a:solidFill>
            </a:rPr>
            <a:t> and Weight scale to change them</a:t>
          </a:r>
        </a:p>
        <a:p>
          <a:endParaRPr lang="fr-FR" sz="1600" b="1">
            <a:solidFill>
              <a:sysClr val="windowText" lastClr="000000"/>
            </a:solidFill>
          </a:endParaRPr>
        </a:p>
      </xdr:txBody>
    </xdr:sp>
    <xdr:clientData/>
  </xdr:twoCellAnchor>
  <xdr:twoCellAnchor>
    <xdr:from>
      <xdr:col>1</xdr:col>
      <xdr:colOff>3362849</xdr:colOff>
      <xdr:row>7</xdr:row>
      <xdr:rowOff>2982</xdr:rowOff>
    </xdr:from>
    <xdr:to>
      <xdr:col>1</xdr:col>
      <xdr:colOff>3559127</xdr:colOff>
      <xdr:row>28</xdr:row>
      <xdr:rowOff>79182</xdr:rowOff>
    </xdr:to>
    <xdr:sp macro="" textlink="">
      <xdr:nvSpPr>
        <xdr:cNvPr id="3" name="Arrow: Down 2">
          <a:extLst>
            <a:ext uri="{FF2B5EF4-FFF2-40B4-BE49-F238E27FC236}">
              <a16:creationId xmlns:a16="http://schemas.microsoft.com/office/drawing/2014/main" id="{04EE6A2A-3341-48C6-8520-DDA7003E4473}"/>
            </a:ext>
          </a:extLst>
        </xdr:cNvPr>
        <xdr:cNvSpPr/>
      </xdr:nvSpPr>
      <xdr:spPr>
        <a:xfrm rot="21286432">
          <a:off x="3600974" y="1746057"/>
          <a:ext cx="196278" cy="4267200"/>
        </a:xfrm>
        <a:prstGeom prst="down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1</xdr:col>
      <xdr:colOff>3619501</xdr:colOff>
      <xdr:row>17</xdr:row>
      <xdr:rowOff>57150</xdr:rowOff>
    </xdr:from>
    <xdr:to>
      <xdr:col>1</xdr:col>
      <xdr:colOff>4648201</xdr:colOff>
      <xdr:row>21</xdr:row>
      <xdr:rowOff>19050</xdr:rowOff>
    </xdr:to>
    <xdr:sp macro="" textlink="">
      <xdr:nvSpPr>
        <xdr:cNvPr id="4" name="TextBox 3">
          <a:extLst>
            <a:ext uri="{FF2B5EF4-FFF2-40B4-BE49-F238E27FC236}">
              <a16:creationId xmlns:a16="http://schemas.microsoft.com/office/drawing/2014/main" id="{1F7C75E0-560F-4CF5-A03E-7190B28E4DD4}"/>
            </a:ext>
          </a:extLst>
        </xdr:cNvPr>
        <xdr:cNvSpPr txBox="1"/>
      </xdr:nvSpPr>
      <xdr:spPr>
        <a:xfrm>
          <a:off x="3857626" y="4514850"/>
          <a:ext cx="1028700" cy="7239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tx1"/>
              </a:solidFill>
            </a:rPr>
            <a:t>Select the sheet here under</a:t>
          </a:r>
          <a:endParaRPr lang="en-CH" sz="11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144462</xdr:colOff>
      <xdr:row>9</xdr:row>
      <xdr:rowOff>60324</xdr:rowOff>
    </xdr:from>
    <xdr:to>
      <xdr:col>18</xdr:col>
      <xdr:colOff>101600</xdr:colOff>
      <xdr:row>27</xdr:row>
      <xdr:rowOff>69850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219074</xdr:colOff>
      <xdr:row>11</xdr:row>
      <xdr:rowOff>66676</xdr:rowOff>
    </xdr:from>
    <xdr:to>
      <xdr:col>17</xdr:col>
      <xdr:colOff>247649</xdr:colOff>
      <xdr:row>13</xdr:row>
      <xdr:rowOff>180976</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582149" y="1781176"/>
          <a:ext cx="1857375" cy="49530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GOOD</a:t>
          </a:r>
          <a:r>
            <a:rPr lang="fr-FR" sz="1200" b="1" baseline="0">
              <a:solidFill>
                <a:schemeClr val="bg1"/>
              </a:solidFill>
            </a:rPr>
            <a:t> LUCK and Courage</a:t>
          </a:r>
        </a:p>
        <a:p>
          <a:r>
            <a:rPr lang="fr-FR" sz="1200" b="1" baseline="0">
              <a:solidFill>
                <a:schemeClr val="bg1"/>
              </a:solidFill>
            </a:rPr>
            <a:t>Take care of yourself.</a:t>
          </a:r>
          <a:endParaRPr lang="fr-FR" sz="1200" b="1">
            <a:solidFill>
              <a:schemeClr val="bg1"/>
            </a:solidFill>
          </a:endParaRPr>
        </a:p>
      </xdr:txBody>
    </xdr:sp>
    <xdr:clientData/>
  </xdr:twoCellAnchor>
  <xdr:twoCellAnchor>
    <xdr:from>
      <xdr:col>11</xdr:col>
      <xdr:colOff>117475</xdr:colOff>
      <xdr:row>28</xdr:row>
      <xdr:rowOff>85725</xdr:rowOff>
    </xdr:from>
    <xdr:to>
      <xdr:col>16</xdr:col>
      <xdr:colOff>193675</xdr:colOff>
      <xdr:row>32</xdr:row>
      <xdr:rowOff>123825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7816850" y="5689600"/>
          <a:ext cx="3092450" cy="800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ysClr val="windowText" lastClr="000000"/>
              </a:solidFill>
            </a:rPr>
            <a:t>Double Click on the days scale</a:t>
          </a:r>
          <a:r>
            <a:rPr lang="fr-FR" sz="1600" b="1" baseline="0">
              <a:solidFill>
                <a:sysClr val="windowText" lastClr="000000"/>
              </a:solidFill>
            </a:rPr>
            <a:t> and Weight scale to change them</a:t>
          </a:r>
        </a:p>
        <a:p>
          <a:endParaRPr lang="fr-FR"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207962</xdr:colOff>
      <xdr:row>10</xdr:row>
      <xdr:rowOff>139699</xdr:rowOff>
    </xdr:from>
    <xdr:to>
      <xdr:col>18</xdr:col>
      <xdr:colOff>165100</xdr:colOff>
      <xdr:row>28</xdr:row>
      <xdr:rowOff>149225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168274</xdr:colOff>
      <xdr:row>12</xdr:row>
      <xdr:rowOff>38102</xdr:rowOff>
    </xdr:from>
    <xdr:to>
      <xdr:col>18</xdr:col>
      <xdr:colOff>196849</xdr:colOff>
      <xdr:row>13</xdr:row>
      <xdr:rowOff>323851</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0826749" y="2438402"/>
          <a:ext cx="1857375" cy="485774"/>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GOOD</a:t>
          </a:r>
          <a:r>
            <a:rPr lang="fr-FR" sz="1200" b="1" baseline="0">
              <a:solidFill>
                <a:schemeClr val="bg1"/>
              </a:solidFill>
            </a:rPr>
            <a:t> LUCK and Courage</a:t>
          </a:r>
        </a:p>
        <a:p>
          <a:r>
            <a:rPr lang="fr-FR" sz="1200" b="1" baseline="0">
              <a:solidFill>
                <a:schemeClr val="bg1"/>
              </a:solidFill>
            </a:rPr>
            <a:t>Take care of yourself.</a:t>
          </a:r>
          <a:endParaRPr lang="fr-FR" sz="12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144462</xdr:colOff>
      <xdr:row>9</xdr:row>
      <xdr:rowOff>60324</xdr:rowOff>
    </xdr:from>
    <xdr:to>
      <xdr:col>18</xdr:col>
      <xdr:colOff>101600</xdr:colOff>
      <xdr:row>27</xdr:row>
      <xdr:rowOff>69850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219074</xdr:colOff>
      <xdr:row>11</xdr:row>
      <xdr:rowOff>66676</xdr:rowOff>
    </xdr:from>
    <xdr:to>
      <xdr:col>17</xdr:col>
      <xdr:colOff>247649</xdr:colOff>
      <xdr:row>13</xdr:row>
      <xdr:rowOff>180976</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039349" y="2238376"/>
          <a:ext cx="1857375" cy="49530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GOOD</a:t>
          </a:r>
          <a:r>
            <a:rPr lang="fr-FR" sz="1200" b="1" baseline="0">
              <a:solidFill>
                <a:schemeClr val="bg1"/>
              </a:solidFill>
            </a:rPr>
            <a:t> LUCK and Courage</a:t>
          </a:r>
        </a:p>
        <a:p>
          <a:r>
            <a:rPr lang="fr-FR" sz="1200" b="1" baseline="0">
              <a:solidFill>
                <a:schemeClr val="bg1"/>
              </a:solidFill>
            </a:rPr>
            <a:t>Take care of yourself.</a:t>
          </a:r>
          <a:endParaRPr lang="fr-FR" sz="1200" b="1">
            <a:solidFill>
              <a:schemeClr val="bg1"/>
            </a:solidFill>
          </a:endParaRPr>
        </a:p>
      </xdr:txBody>
    </xdr:sp>
    <xdr:clientData/>
  </xdr:twoCellAnchor>
  <xdr:twoCellAnchor>
    <xdr:from>
      <xdr:col>11</xdr:col>
      <xdr:colOff>117475</xdr:colOff>
      <xdr:row>28</xdr:row>
      <xdr:rowOff>85725</xdr:rowOff>
    </xdr:from>
    <xdr:to>
      <xdr:col>16</xdr:col>
      <xdr:colOff>193675</xdr:colOff>
      <xdr:row>32</xdr:row>
      <xdr:rowOff>123825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108950" y="5686425"/>
          <a:ext cx="3124200" cy="800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ysClr val="windowText" lastClr="000000"/>
              </a:solidFill>
            </a:rPr>
            <a:t>Double Click on the days scale</a:t>
          </a:r>
          <a:r>
            <a:rPr lang="fr-FR" sz="1600" b="1" baseline="0">
              <a:solidFill>
                <a:sysClr val="windowText" lastClr="000000"/>
              </a:solidFill>
            </a:rPr>
            <a:t> and Weight scale to change them</a:t>
          </a:r>
        </a:p>
        <a:p>
          <a:endParaRPr lang="fr-FR" sz="1600" b="1">
            <a:solidFill>
              <a:sysClr val="windowText" lastClr="000000"/>
            </a:solidFill>
          </a:endParaRPr>
        </a:p>
      </xdr:txBody>
    </xdr:sp>
    <xdr:clientData/>
  </xdr:twoCellAnchor>
  <xdr:twoCellAnchor>
    <xdr:from>
      <xdr:col>12</xdr:col>
      <xdr:colOff>161924</xdr:colOff>
      <xdr:row>18</xdr:row>
      <xdr:rowOff>180976</xdr:rowOff>
    </xdr:from>
    <xdr:to>
      <xdr:col>15</xdr:col>
      <xdr:colOff>190499</xdr:colOff>
      <xdr:row>21</xdr:row>
      <xdr:rowOff>104776</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762999" y="3876676"/>
          <a:ext cx="1857375" cy="49530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rgbClr val="FF0000"/>
              </a:solidFill>
            </a:rPr>
            <a:t>Red Line is the target</a:t>
          </a:r>
        </a:p>
        <a:p>
          <a:r>
            <a:rPr lang="fr-FR" sz="1200" b="1">
              <a:solidFill>
                <a:schemeClr val="accent1">
                  <a:lumMod val="75000"/>
                </a:schemeClr>
              </a:solidFill>
            </a:rPr>
            <a:t>Blue line is your</a:t>
          </a:r>
          <a:r>
            <a:rPr lang="fr-FR" sz="1200" b="1" baseline="0">
              <a:solidFill>
                <a:schemeClr val="accent1">
                  <a:lumMod val="75000"/>
                </a:schemeClr>
              </a:solidFill>
            </a:rPr>
            <a:t> weight</a:t>
          </a:r>
        </a:p>
        <a:p>
          <a:endParaRPr lang="fr-FR" sz="1200" b="1">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xcelmadeeasy.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excelmadeeasy.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excelmadeeasy.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excelmadeeas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C29"/>
  <sheetViews>
    <sheetView workbookViewId="0">
      <selection activeCell="B19" sqref="B19"/>
    </sheetView>
  </sheetViews>
  <sheetFormatPr defaultRowHeight="15" x14ac:dyDescent="0.25"/>
  <cols>
    <col min="1" max="1" width="3.5703125" style="3" customWidth="1"/>
    <col min="2" max="2" width="75" style="3" customWidth="1"/>
    <col min="3" max="3" width="8.7109375" style="3" customWidth="1"/>
    <col min="4" max="16384" width="9.140625" style="3"/>
  </cols>
  <sheetData>
    <row r="1" spans="2:3" ht="28.5" x14ac:dyDescent="0.45">
      <c r="B1" s="90" t="s">
        <v>29</v>
      </c>
      <c r="C1" s="2" t="s">
        <v>30</v>
      </c>
    </row>
    <row r="2" spans="2:3" x14ac:dyDescent="0.25">
      <c r="C2" s="4"/>
    </row>
    <row r="3" spans="2:3" ht="18.75" x14ac:dyDescent="0.3">
      <c r="B3" s="89" t="s">
        <v>32</v>
      </c>
    </row>
    <row r="4" spans="2:3" ht="18.75" x14ac:dyDescent="0.3">
      <c r="B4" s="89" t="s">
        <v>59</v>
      </c>
    </row>
    <row r="5" spans="2:3" ht="18.75" x14ac:dyDescent="0.3">
      <c r="B5" s="89"/>
    </row>
    <row r="6" spans="2:3" ht="18.75" x14ac:dyDescent="0.3">
      <c r="B6" s="89" t="s">
        <v>60</v>
      </c>
    </row>
    <row r="7" spans="2:3" ht="18.75" x14ac:dyDescent="0.3">
      <c r="B7" s="91" t="s">
        <v>55</v>
      </c>
    </row>
    <row r="8" spans="2:3" ht="18.75" x14ac:dyDescent="0.3">
      <c r="B8" s="89" t="s">
        <v>33</v>
      </c>
    </row>
    <row r="9" spans="2:3" ht="18.75" x14ac:dyDescent="0.3">
      <c r="B9" s="89" t="s">
        <v>34</v>
      </c>
    </row>
    <row r="10" spans="2:3" ht="18.75" x14ac:dyDescent="0.3">
      <c r="B10" s="89" t="s">
        <v>35</v>
      </c>
    </row>
    <row r="11" spans="2:3" ht="18.75" x14ac:dyDescent="0.3">
      <c r="B11" s="89" t="s">
        <v>36</v>
      </c>
    </row>
    <row r="19" spans="2:2" x14ac:dyDescent="0.25">
      <c r="B19" s="3" t="s">
        <v>68</v>
      </c>
    </row>
    <row r="20" spans="2:2" x14ac:dyDescent="0.25">
      <c r="B20" s="3" t="s">
        <v>61</v>
      </c>
    </row>
    <row r="21" spans="2:2" x14ac:dyDescent="0.25">
      <c r="B21" s="96">
        <v>43159</v>
      </c>
    </row>
    <row r="22" spans="2:2" x14ac:dyDescent="0.25">
      <c r="B22" s="96">
        <v>43159</v>
      </c>
    </row>
    <row r="23" spans="2:2" x14ac:dyDescent="0.25">
      <c r="B23" s="97" t="s">
        <v>62</v>
      </c>
    </row>
    <row r="24" spans="2:2" x14ac:dyDescent="0.25">
      <c r="B24" s="98" t="s">
        <v>66</v>
      </c>
    </row>
    <row r="25" spans="2:2" x14ac:dyDescent="0.25">
      <c r="B25" s="97" t="s">
        <v>63</v>
      </c>
    </row>
    <row r="26" spans="2:2" x14ac:dyDescent="0.25">
      <c r="B26" s="97" t="s">
        <v>64</v>
      </c>
    </row>
    <row r="27" spans="2:2" x14ac:dyDescent="0.25">
      <c r="B27" s="97" t="s">
        <v>65</v>
      </c>
    </row>
    <row r="28" spans="2:2" x14ac:dyDescent="0.25">
      <c r="B28" s="97" t="s">
        <v>67</v>
      </c>
    </row>
    <row r="29" spans="2:2" x14ac:dyDescent="0.25">
      <c r="B29" s="97"/>
    </row>
  </sheetData>
  <hyperlinks>
    <hyperlink ref="C1"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X214"/>
  <sheetViews>
    <sheetView tabSelected="1" zoomScaleNormal="100" zoomScaleSheetLayoutView="100" workbookViewId="0">
      <selection activeCell="C19" sqref="C19"/>
    </sheetView>
  </sheetViews>
  <sheetFormatPr defaultRowHeight="15" x14ac:dyDescent="0.25"/>
  <cols>
    <col min="1" max="1" width="5.42578125" style="3" customWidth="1"/>
    <col min="2" max="2" width="14.42578125" style="3" customWidth="1"/>
    <col min="3" max="3" width="11.42578125" style="5" bestFit="1" customWidth="1"/>
    <col min="4" max="4" width="10.28515625" style="6" customWidth="1"/>
    <col min="5" max="5" width="11.42578125" style="3" customWidth="1"/>
    <col min="6" max="6" width="13.140625" style="4" customWidth="1"/>
    <col min="7" max="7" width="10.42578125" style="3" customWidth="1"/>
    <col min="8" max="8" width="14.85546875" style="3" customWidth="1"/>
    <col min="9" max="16384" width="9.140625" style="3"/>
  </cols>
  <sheetData>
    <row r="1" spans="1:24" ht="21" x14ac:dyDescent="0.35">
      <c r="B1" s="1" t="s">
        <v>29</v>
      </c>
      <c r="F1" s="2" t="s">
        <v>30</v>
      </c>
      <c r="K1" s="1" t="s">
        <v>29</v>
      </c>
      <c r="L1" s="5"/>
      <c r="M1" s="6"/>
    </row>
    <row r="2" spans="1:24" ht="15.75" thickBot="1" x14ac:dyDescent="0.3">
      <c r="B2" s="3" t="s">
        <v>31</v>
      </c>
    </row>
    <row r="3" spans="1:24" ht="15.75" thickBot="1" x14ac:dyDescent="0.3">
      <c r="B3" s="65" t="s">
        <v>49</v>
      </c>
      <c r="C3" s="66"/>
      <c r="D3" s="67"/>
      <c r="E3" s="68"/>
      <c r="F3" s="69"/>
      <c r="G3" s="68"/>
      <c r="H3" s="70"/>
    </row>
    <row r="4" spans="1:24" x14ac:dyDescent="0.25">
      <c r="B4" s="7" t="s">
        <v>1</v>
      </c>
      <c r="C4" s="8"/>
      <c r="D4" s="9"/>
      <c r="E4" s="10" t="s">
        <v>5</v>
      </c>
      <c r="F4" s="11"/>
      <c r="G4" s="10"/>
      <c r="H4" s="12" t="s">
        <v>25</v>
      </c>
      <c r="K4" s="3" t="s">
        <v>7</v>
      </c>
      <c r="P4" s="100"/>
    </row>
    <row r="5" spans="1:24" x14ac:dyDescent="0.25">
      <c r="B5" s="13" t="s">
        <v>26</v>
      </c>
      <c r="C5" s="71">
        <v>180</v>
      </c>
      <c r="D5" s="15"/>
      <c r="E5" s="16" t="s">
        <v>26</v>
      </c>
      <c r="F5" s="71">
        <v>151</v>
      </c>
      <c r="G5" s="16"/>
      <c r="H5" s="75">
        <v>75</v>
      </c>
      <c r="K5" s="84" t="s">
        <v>9</v>
      </c>
      <c r="L5" s="3" t="s">
        <v>10</v>
      </c>
    </row>
    <row r="6" spans="1:24" x14ac:dyDescent="0.25">
      <c r="B6" s="13" t="s">
        <v>2</v>
      </c>
      <c r="C6" s="64">
        <f ca="1">TODAY()</f>
        <v>44051</v>
      </c>
      <c r="D6" s="15"/>
      <c r="E6" s="16" t="s">
        <v>2</v>
      </c>
      <c r="F6" s="64">
        <f ca="1">TODAY()+200</f>
        <v>44251</v>
      </c>
      <c r="G6" s="99" t="str">
        <f ca="1">"total:"&amp;F6-C6</f>
        <v>total:200</v>
      </c>
      <c r="H6" s="17" t="s">
        <v>48</v>
      </c>
      <c r="K6" s="74" t="s">
        <v>11</v>
      </c>
      <c r="L6" s="3" t="s">
        <v>12</v>
      </c>
    </row>
    <row r="7" spans="1:24" ht="15.75" thickBot="1" x14ac:dyDescent="0.3">
      <c r="B7" s="18" t="s">
        <v>0</v>
      </c>
      <c r="C7" s="19">
        <f>IF(OR(ISBLANK(C5),ISERROR(C5/2.2046244202/($H$5*2.54/100)^2))," --- ",(C5/2.2046244202)/(($H$5/100)*2.54)^2)</f>
        <v>22.498208196250843</v>
      </c>
      <c r="D7" s="20"/>
      <c r="E7" s="21" t="s">
        <v>6</v>
      </c>
      <c r="F7" s="19">
        <f>IF(OR(ISBLANK(F5),ISERROR(F5/2.2046244202/($H$5*2.54/100)^2))," --- ",(F5/2.2046244202)/(($H$5/100)*2.54)^2)</f>
        <v>18.873496875743761</v>
      </c>
      <c r="G7" s="22"/>
      <c r="H7" s="23"/>
      <c r="K7" s="61" t="s">
        <v>13</v>
      </c>
      <c r="L7" s="3" t="s">
        <v>14</v>
      </c>
    </row>
    <row r="8" spans="1:24" x14ac:dyDescent="0.25">
      <c r="B8" s="24"/>
      <c r="C8" s="25"/>
      <c r="D8" s="26"/>
      <c r="E8" s="27"/>
      <c r="F8" s="28"/>
      <c r="G8" s="27"/>
      <c r="H8" s="29"/>
      <c r="K8" s="62" t="s">
        <v>16</v>
      </c>
      <c r="L8" s="3" t="s">
        <v>15</v>
      </c>
    </row>
    <row r="9" spans="1:24" x14ac:dyDescent="0.25">
      <c r="B9" s="24" t="s">
        <v>4</v>
      </c>
      <c r="C9" s="25">
        <f ca="1">-(C5-F5)/(F6-C6)</f>
        <v>-0.14499999999999999</v>
      </c>
      <c r="D9" s="30" t="s">
        <v>27</v>
      </c>
      <c r="E9" s="27"/>
      <c r="F9" s="58">
        <f ca="1">F10/7</f>
        <v>507.57142857142856</v>
      </c>
      <c r="G9" s="27" t="s">
        <v>46</v>
      </c>
      <c r="H9" s="29"/>
    </row>
    <row r="10" spans="1:24" ht="15.75" thickBot="1" x14ac:dyDescent="0.3">
      <c r="B10" s="32" t="s">
        <v>18</v>
      </c>
      <c r="C10" s="33">
        <f ca="1">C9*7</f>
        <v>-1.0149999999999999</v>
      </c>
      <c r="D10" s="34" t="s">
        <v>28</v>
      </c>
      <c r="E10" s="35"/>
      <c r="F10" s="36">
        <f ca="1">ABS(INT(C10/2.2*7700))</f>
        <v>3553</v>
      </c>
      <c r="G10" s="35" t="s">
        <v>47</v>
      </c>
      <c r="H10" s="37"/>
    </row>
    <row r="11" spans="1:24" x14ac:dyDescent="0.25">
      <c r="M11" s="38"/>
      <c r="N11" s="38"/>
      <c r="O11" s="38"/>
      <c r="P11" s="38"/>
      <c r="Q11" s="38"/>
      <c r="R11" s="38"/>
      <c r="S11" s="38"/>
      <c r="T11" s="38"/>
      <c r="U11" s="38"/>
      <c r="V11" s="38"/>
      <c r="W11" s="38"/>
      <c r="X11" s="39" t="s">
        <v>8</v>
      </c>
    </row>
    <row r="12" spans="1:24" x14ac:dyDescent="0.25">
      <c r="B12" s="3" t="s">
        <v>20</v>
      </c>
      <c r="V12" s="27"/>
      <c r="W12" s="27"/>
      <c r="X12" s="27"/>
    </row>
    <row r="13" spans="1:24" ht="15.75" thickBot="1" x14ac:dyDescent="0.3">
      <c r="V13" s="27"/>
      <c r="W13" s="27"/>
      <c r="X13" s="27"/>
    </row>
    <row r="14" spans="1:24" s="45" customFormat="1" ht="30.75" thickBot="1" x14ac:dyDescent="0.3">
      <c r="A14" s="40" t="s">
        <v>23</v>
      </c>
      <c r="B14" s="41" t="s">
        <v>2</v>
      </c>
      <c r="C14" s="77" t="s">
        <v>26</v>
      </c>
      <c r="D14" s="42" t="s">
        <v>21</v>
      </c>
      <c r="E14" s="41" t="s">
        <v>22</v>
      </c>
      <c r="F14" s="41" t="s">
        <v>5</v>
      </c>
      <c r="G14" s="43" t="s">
        <v>50</v>
      </c>
      <c r="H14" s="44" t="s">
        <v>17</v>
      </c>
    </row>
    <row r="15" spans="1:24" x14ac:dyDescent="0.25">
      <c r="A15" s="46">
        <v>1</v>
      </c>
      <c r="B15" s="47">
        <f ca="1">C6</f>
        <v>44051</v>
      </c>
      <c r="C15" s="83">
        <f>C5</f>
        <v>180</v>
      </c>
      <c r="D15" s="15">
        <f>C15-C5</f>
        <v>0</v>
      </c>
      <c r="E15" s="15">
        <f>C15-C5</f>
        <v>0</v>
      </c>
      <c r="F15" s="81">
        <f>C5</f>
        <v>180</v>
      </c>
      <c r="G15" s="79">
        <f>IF(ISBLANK(C15),"",INT((F15-C15)))</f>
        <v>0</v>
      </c>
      <c r="H15" s="53">
        <f t="shared" ref="H15:H44" si="0">IF(ISBLANK(C15)," ",C15/2.2046244202/($H$5/100*2.54)^2)</f>
        <v>22.498208196250843</v>
      </c>
    </row>
    <row r="16" spans="1:24" x14ac:dyDescent="0.25">
      <c r="A16" s="13">
        <f>A15+1</f>
        <v>2</v>
      </c>
      <c r="B16" s="51">
        <f ca="1">B15+1</f>
        <v>44052</v>
      </c>
      <c r="C16" s="94">
        <f ca="1">C15+RAND()*2-1.15</f>
        <v>179.4218146653912</v>
      </c>
      <c r="D16" s="15">
        <f t="shared" ref="D16:D79" ca="1" si="1">IF(ISBLANK(C16),,C16-C15)</f>
        <v>-0.57818533460880417</v>
      </c>
      <c r="E16" s="15">
        <f t="shared" ref="E16:E79" ca="1" si="2">IF(ISBLANK(C16),,C16-C$5)</f>
        <v>-0.57818533460880417</v>
      </c>
      <c r="F16" s="82">
        <f ca="1">IF(F15&gt;F$5,F15+C$9,0)</f>
        <v>179.85499999999999</v>
      </c>
      <c r="G16" s="79">
        <f t="shared" ref="G16:G79" ca="1" si="3">IF(ISBLANK(C16),"",INT((F16-C16)))</f>
        <v>0</v>
      </c>
      <c r="H16" s="53">
        <f t="shared" ca="1" si="0"/>
        <v>22.425940784950576</v>
      </c>
    </row>
    <row r="17" spans="1:8" x14ac:dyDescent="0.25">
      <c r="A17" s="13">
        <f t="shared" ref="A17:B80" si="4">A16+1</f>
        <v>3</v>
      </c>
      <c r="B17" s="51">
        <f t="shared" ca="1" si="4"/>
        <v>44053</v>
      </c>
      <c r="C17" s="94">
        <f t="shared" ref="C17:C80" ca="1" si="5">C16+RAND()*2-1.15</f>
        <v>180.26020714817972</v>
      </c>
      <c r="D17" s="15">
        <f t="shared" ca="1" si="1"/>
        <v>0.83839248278852097</v>
      </c>
      <c r="E17" s="15">
        <f t="shared" ca="1" si="2"/>
        <v>0.2602071481797168</v>
      </c>
      <c r="F17" s="82">
        <f t="shared" ref="F17:F80" ca="1" si="6">IF(F16&gt;F$5,F16+C$9,0)</f>
        <v>179.70999999999998</v>
      </c>
      <c r="G17" s="79">
        <f t="shared" ca="1" si="3"/>
        <v>-1</v>
      </c>
      <c r="H17" s="53">
        <f t="shared" ca="1" si="0"/>
        <v>22.530731499550285</v>
      </c>
    </row>
    <row r="18" spans="1:8" x14ac:dyDescent="0.25">
      <c r="A18" s="13">
        <f t="shared" si="4"/>
        <v>4</v>
      </c>
      <c r="B18" s="51">
        <f t="shared" ca="1" si="4"/>
        <v>44054</v>
      </c>
      <c r="C18" s="94">
        <f t="shared" ca="1" si="5"/>
        <v>179.42296099931124</v>
      </c>
      <c r="D18" s="15">
        <f t="shared" ca="1" si="1"/>
        <v>-0.83724614886847348</v>
      </c>
      <c r="E18" s="15">
        <f t="shared" ca="1" si="2"/>
        <v>-0.57703900068875669</v>
      </c>
      <c r="F18" s="82">
        <f t="shared" ca="1" si="6"/>
        <v>179.56499999999997</v>
      </c>
      <c r="G18" s="79">
        <f t="shared" ca="1" si="3"/>
        <v>0</v>
      </c>
      <c r="H18" s="53">
        <f t="shared" ca="1" si="0"/>
        <v>22.42608406527944</v>
      </c>
    </row>
    <row r="19" spans="1:8" x14ac:dyDescent="0.25">
      <c r="A19" s="13">
        <f t="shared" si="4"/>
        <v>5</v>
      </c>
      <c r="B19" s="51">
        <f t="shared" ca="1" si="4"/>
        <v>44055</v>
      </c>
      <c r="C19" s="94">
        <f t="shared" ca="1" si="5"/>
        <v>179.9128100582999</v>
      </c>
      <c r="D19" s="15">
        <f t="shared" ca="1" si="1"/>
        <v>0.4898490589886535</v>
      </c>
      <c r="E19" s="15">
        <f t="shared" ca="1" si="2"/>
        <v>-8.7189941700103191E-2</v>
      </c>
      <c r="F19" s="82">
        <f t="shared" ca="1" si="6"/>
        <v>179.41999999999996</v>
      </c>
      <c r="G19" s="79">
        <f t="shared" ca="1" si="3"/>
        <v>-1</v>
      </c>
      <c r="H19" s="53">
        <f t="shared" ca="1" si="0"/>
        <v>22.487310321467575</v>
      </c>
    </row>
    <row r="20" spans="1:8" x14ac:dyDescent="0.25">
      <c r="A20" s="13">
        <f t="shared" si="4"/>
        <v>6</v>
      </c>
      <c r="B20" s="51">
        <f t="shared" ca="1" si="4"/>
        <v>44056</v>
      </c>
      <c r="C20" s="94">
        <f t="shared" ca="1" si="5"/>
        <v>180.52612218966928</v>
      </c>
      <c r="D20" s="15">
        <f t="shared" ca="1" si="1"/>
        <v>0.61331213136938345</v>
      </c>
      <c r="E20" s="15">
        <f t="shared" ca="1" si="2"/>
        <v>0.52612218966928026</v>
      </c>
      <c r="F20" s="82">
        <f t="shared" ca="1" si="6"/>
        <v>179.27499999999995</v>
      </c>
      <c r="G20" s="79">
        <f t="shared" ca="1" si="3"/>
        <v>-2</v>
      </c>
      <c r="H20" s="53">
        <f t="shared" ca="1" si="0"/>
        <v>22.563968232694435</v>
      </c>
    </row>
    <row r="21" spans="1:8" x14ac:dyDescent="0.25">
      <c r="A21" s="13">
        <f t="shared" si="4"/>
        <v>7</v>
      </c>
      <c r="B21" s="51">
        <f t="shared" ca="1" si="4"/>
        <v>44057</v>
      </c>
      <c r="C21" s="94">
        <f t="shared" ca="1" si="5"/>
        <v>181.3618027229513</v>
      </c>
      <c r="D21" s="15">
        <f t="shared" ca="1" si="1"/>
        <v>0.83568053328201586</v>
      </c>
      <c r="E21" s="15">
        <f t="shared" ca="1" si="2"/>
        <v>1.3618027229512961</v>
      </c>
      <c r="F21" s="82">
        <f t="shared" ca="1" si="6"/>
        <v>179.12999999999994</v>
      </c>
      <c r="G21" s="79">
        <f t="shared" ca="1" si="3"/>
        <v>-3</v>
      </c>
      <c r="H21" s="53">
        <f t="shared" ca="1" si="0"/>
        <v>22.66841998060184</v>
      </c>
    </row>
    <row r="22" spans="1:8" x14ac:dyDescent="0.25">
      <c r="A22" s="13">
        <f t="shared" si="4"/>
        <v>8</v>
      </c>
      <c r="B22" s="51">
        <f t="shared" ca="1" si="4"/>
        <v>44058</v>
      </c>
      <c r="C22" s="94">
        <f t="shared" ca="1" si="5"/>
        <v>181.51441692367845</v>
      </c>
      <c r="D22" s="15">
        <f t="shared" ca="1" si="1"/>
        <v>0.15261420072715737</v>
      </c>
      <c r="E22" s="15">
        <f t="shared" ca="1" si="2"/>
        <v>1.5144169236784535</v>
      </c>
      <c r="F22" s="82">
        <f t="shared" ca="1" si="6"/>
        <v>178.98499999999993</v>
      </c>
      <c r="G22" s="79">
        <f t="shared" ca="1" si="3"/>
        <v>-3</v>
      </c>
      <c r="H22" s="53">
        <f t="shared" ca="1" si="0"/>
        <v>22.687495236499974</v>
      </c>
    </row>
    <row r="23" spans="1:8" x14ac:dyDescent="0.25">
      <c r="A23" s="13">
        <f t="shared" si="4"/>
        <v>9</v>
      </c>
      <c r="B23" s="51">
        <f t="shared" ca="1" si="4"/>
        <v>44059</v>
      </c>
      <c r="C23" s="94">
        <f t="shared" ca="1" si="5"/>
        <v>181.26906443469696</v>
      </c>
      <c r="D23" s="15">
        <f t="shared" ca="1" si="1"/>
        <v>-0.24535248898149575</v>
      </c>
      <c r="E23" s="15">
        <f t="shared" ca="1" si="2"/>
        <v>1.2690644346969577</v>
      </c>
      <c r="F23" s="82">
        <f t="shared" ca="1" si="6"/>
        <v>178.83999999999992</v>
      </c>
      <c r="G23" s="79">
        <f t="shared" ca="1" si="3"/>
        <v>-3</v>
      </c>
      <c r="H23" s="53">
        <f t="shared" ca="1" si="0"/>
        <v>22.656828617730117</v>
      </c>
    </row>
    <row r="24" spans="1:8" x14ac:dyDescent="0.25">
      <c r="A24" s="13">
        <f t="shared" si="4"/>
        <v>10</v>
      </c>
      <c r="B24" s="51">
        <f t="shared" ca="1" si="4"/>
        <v>44060</v>
      </c>
      <c r="C24" s="94">
        <f t="shared" ca="1" si="5"/>
        <v>181.76917749054513</v>
      </c>
      <c r="D24" s="15">
        <f t="shared" ca="1" si="1"/>
        <v>0.50011305584817478</v>
      </c>
      <c r="E24" s="15">
        <f t="shared" ca="1" si="2"/>
        <v>1.7691774905451325</v>
      </c>
      <c r="F24" s="82">
        <f t="shared" ca="1" si="6"/>
        <v>178.69499999999991</v>
      </c>
      <c r="G24" s="79">
        <f t="shared" ca="1" si="3"/>
        <v>-4</v>
      </c>
      <c r="H24" s="53">
        <f t="shared" ca="1" si="0"/>
        <v>22.719337771353093</v>
      </c>
    </row>
    <row r="25" spans="1:8" x14ac:dyDescent="0.25">
      <c r="A25" s="13">
        <f t="shared" si="4"/>
        <v>11</v>
      </c>
      <c r="B25" s="51">
        <f t="shared" ca="1" si="4"/>
        <v>44061</v>
      </c>
      <c r="C25" s="94">
        <f t="shared" ca="1" si="5"/>
        <v>181.44253700467362</v>
      </c>
      <c r="D25" s="15">
        <f t="shared" ca="1" si="1"/>
        <v>-0.32664048587150774</v>
      </c>
      <c r="E25" s="15">
        <f t="shared" ca="1" si="2"/>
        <v>1.4425370046736248</v>
      </c>
      <c r="F25" s="82">
        <f t="shared" ca="1" si="6"/>
        <v>178.5499999999999</v>
      </c>
      <c r="G25" s="79">
        <f t="shared" ca="1" si="3"/>
        <v>-3</v>
      </c>
      <c r="H25" s="53">
        <f t="shared" ca="1" si="0"/>
        <v>22.678510962150526</v>
      </c>
    </row>
    <row r="26" spans="1:8" x14ac:dyDescent="0.25">
      <c r="A26" s="13">
        <f t="shared" si="4"/>
        <v>12</v>
      </c>
      <c r="B26" s="51">
        <f t="shared" ca="1" si="4"/>
        <v>44062</v>
      </c>
      <c r="C26" s="94">
        <f t="shared" ca="1" si="5"/>
        <v>181.36283026353163</v>
      </c>
      <c r="D26" s="15">
        <f t="shared" ca="1" si="1"/>
        <v>-7.9706741141990278E-2</v>
      </c>
      <c r="E26" s="15">
        <f t="shared" ca="1" si="2"/>
        <v>1.3628302635316345</v>
      </c>
      <c r="F26" s="82">
        <f t="shared" ca="1" si="6"/>
        <v>178.40499999999989</v>
      </c>
      <c r="G26" s="79">
        <f t="shared" ca="1" si="3"/>
        <v>-3</v>
      </c>
      <c r="H26" s="53">
        <f t="shared" ca="1" si="0"/>
        <v>22.668548412945768</v>
      </c>
    </row>
    <row r="27" spans="1:8" x14ac:dyDescent="0.25">
      <c r="A27" s="13">
        <f t="shared" si="4"/>
        <v>13</v>
      </c>
      <c r="B27" s="51">
        <f t="shared" ca="1" si="4"/>
        <v>44063</v>
      </c>
      <c r="C27" s="94">
        <f t="shared" ca="1" si="5"/>
        <v>181.55191372767749</v>
      </c>
      <c r="D27" s="15">
        <f t="shared" ca="1" si="1"/>
        <v>0.18908346414585253</v>
      </c>
      <c r="E27" s="15">
        <f t="shared" ca="1" si="2"/>
        <v>1.551913727677487</v>
      </c>
      <c r="F27" s="82">
        <f t="shared" ca="1" si="6"/>
        <v>178.25999999999988</v>
      </c>
      <c r="G27" s="79">
        <f t="shared" ca="1" si="3"/>
        <v>-4</v>
      </c>
      <c r="H27" s="53">
        <f t="shared" ca="1" si="0"/>
        <v>22.69218196373922</v>
      </c>
    </row>
    <row r="28" spans="1:8" x14ac:dyDescent="0.25">
      <c r="A28" s="13">
        <f t="shared" si="4"/>
        <v>14</v>
      </c>
      <c r="B28" s="51">
        <f t="shared" ca="1" si="4"/>
        <v>44064</v>
      </c>
      <c r="C28" s="94">
        <f t="shared" ca="1" si="5"/>
        <v>181.34015145948533</v>
      </c>
      <c r="D28" s="15">
        <f t="shared" ca="1" si="1"/>
        <v>-0.21176226819216026</v>
      </c>
      <c r="E28" s="15">
        <f t="shared" ca="1" si="2"/>
        <v>1.3401514594853268</v>
      </c>
      <c r="F28" s="82">
        <f t="shared" ca="1" si="6"/>
        <v>178.11499999999987</v>
      </c>
      <c r="G28" s="79">
        <f t="shared" ca="1" si="3"/>
        <v>-4</v>
      </c>
      <c r="H28" s="53">
        <f t="shared" ca="1" si="0"/>
        <v>22.665713788195344</v>
      </c>
    </row>
    <row r="29" spans="1:8" x14ac:dyDescent="0.25">
      <c r="A29" s="13">
        <f t="shared" si="4"/>
        <v>15</v>
      </c>
      <c r="B29" s="51">
        <f t="shared" ca="1" si="4"/>
        <v>44065</v>
      </c>
      <c r="C29" s="94">
        <f t="shared" ca="1" si="5"/>
        <v>181.41029893884254</v>
      </c>
      <c r="D29" s="15">
        <f t="shared" ca="1" si="1"/>
        <v>7.0147479357217435E-2</v>
      </c>
      <c r="E29" s="15">
        <f ca="1">IF(ISBLANK(C29),,C29-C$5)</f>
        <v>1.4102989388425442</v>
      </c>
      <c r="F29" s="82">
        <f t="shared" ca="1" si="6"/>
        <v>177.96999999999986</v>
      </c>
      <c r="G29" s="79">
        <f t="shared" ca="1" si="3"/>
        <v>-4</v>
      </c>
      <c r="H29" s="53">
        <f t="shared" ca="1" si="0"/>
        <v>22.674481524834352</v>
      </c>
    </row>
    <row r="30" spans="1:8" x14ac:dyDescent="0.25">
      <c r="A30" s="13">
        <f t="shared" si="4"/>
        <v>16</v>
      </c>
      <c r="B30" s="51">
        <f t="shared" ca="1" si="4"/>
        <v>44066</v>
      </c>
      <c r="C30" s="94">
        <f t="shared" ca="1" si="5"/>
        <v>180.7240136891202</v>
      </c>
      <c r="D30" s="15">
        <f t="shared" ca="1" si="1"/>
        <v>-0.68628524972234572</v>
      </c>
      <c r="E30" s="15">
        <f t="shared" ca="1" si="2"/>
        <v>0.72401368912019848</v>
      </c>
      <c r="F30" s="82">
        <f t="shared" ca="1" si="6"/>
        <v>177.82499999999985</v>
      </c>
      <c r="G30" s="79">
        <f t="shared" ca="1" si="3"/>
        <v>-3</v>
      </c>
      <c r="H30" s="53">
        <f t="shared" ca="1" si="0"/>
        <v>22.588702700221742</v>
      </c>
    </row>
    <row r="31" spans="1:8" x14ac:dyDescent="0.25">
      <c r="A31" s="13">
        <f t="shared" si="4"/>
        <v>17</v>
      </c>
      <c r="B31" s="51">
        <f t="shared" ca="1" si="4"/>
        <v>44067</v>
      </c>
      <c r="C31" s="94">
        <f t="shared" ca="1" si="5"/>
        <v>180.31365888483737</v>
      </c>
      <c r="D31" s="15">
        <f t="shared" ca="1" si="1"/>
        <v>-0.41035480428283222</v>
      </c>
      <c r="E31" s="15">
        <f t="shared" ca="1" si="2"/>
        <v>0.31365888483736626</v>
      </c>
      <c r="F31" s="82">
        <f t="shared" ca="1" si="6"/>
        <v>177.67999999999984</v>
      </c>
      <c r="G31" s="79">
        <f t="shared" ca="1" si="3"/>
        <v>-3</v>
      </c>
      <c r="H31" s="53">
        <f t="shared" ca="1" si="0"/>
        <v>22.537412434549037</v>
      </c>
    </row>
    <row r="32" spans="1:8" x14ac:dyDescent="0.25">
      <c r="A32" s="13">
        <f t="shared" si="4"/>
        <v>18</v>
      </c>
      <c r="B32" s="51">
        <f t="shared" ca="1" si="4"/>
        <v>44068</v>
      </c>
      <c r="C32" s="94">
        <f t="shared" ca="1" si="5"/>
        <v>179.6873177940796</v>
      </c>
      <c r="D32" s="15">
        <f t="shared" ca="1" si="1"/>
        <v>-0.62634109075776223</v>
      </c>
      <c r="E32" s="15">
        <f t="shared" ca="1" si="2"/>
        <v>-0.31268220592039597</v>
      </c>
      <c r="F32" s="82">
        <f t="shared" ca="1" si="6"/>
        <v>177.53499999999983</v>
      </c>
      <c r="G32" s="79">
        <f t="shared" ca="1" si="3"/>
        <v>-3</v>
      </c>
      <c r="H32" s="53">
        <f t="shared" ca="1" si="0"/>
        <v>22.459126033094954</v>
      </c>
    </row>
    <row r="33" spans="1:8" x14ac:dyDescent="0.25">
      <c r="A33" s="13">
        <f t="shared" si="4"/>
        <v>19</v>
      </c>
      <c r="B33" s="51">
        <f t="shared" ca="1" si="4"/>
        <v>44069</v>
      </c>
      <c r="C33" s="94">
        <f t="shared" ca="1" si="5"/>
        <v>179.90059499901801</v>
      </c>
      <c r="D33" s="15">
        <f t="shared" ca="1" si="1"/>
        <v>0.21327720493840729</v>
      </c>
      <c r="E33" s="15">
        <f t="shared" ca="1" si="2"/>
        <v>-9.9405000981988678E-2</v>
      </c>
      <c r="F33" s="82">
        <f t="shared" ca="1" si="6"/>
        <v>177.38999999999982</v>
      </c>
      <c r="G33" s="79">
        <f t="shared" ca="1" si="3"/>
        <v>-3</v>
      </c>
      <c r="H33" s="53">
        <f t="shared" ca="1" si="0"/>
        <v>22.485783560651722</v>
      </c>
    </row>
    <row r="34" spans="1:8" x14ac:dyDescent="0.25">
      <c r="A34" s="13">
        <f t="shared" si="4"/>
        <v>20</v>
      </c>
      <c r="B34" s="51">
        <f t="shared" ca="1" si="4"/>
        <v>44070</v>
      </c>
      <c r="C34" s="94">
        <f t="shared" ca="1" si="5"/>
        <v>179.06000582707549</v>
      </c>
      <c r="D34" s="15">
        <f t="shared" ca="1" si="1"/>
        <v>-0.84058917194252558</v>
      </c>
      <c r="E34" s="15">
        <f t="shared" ca="1" si="2"/>
        <v>-0.93999417292451426</v>
      </c>
      <c r="F34" s="82">
        <f t="shared" ca="1" si="6"/>
        <v>177.24499999999981</v>
      </c>
      <c r="G34" s="79">
        <f t="shared" ca="1" si="3"/>
        <v>-2</v>
      </c>
      <c r="H34" s="53">
        <f t="shared" ca="1" si="0"/>
        <v>22.380718281774627</v>
      </c>
    </row>
    <row r="35" spans="1:8" x14ac:dyDescent="0.25">
      <c r="A35" s="13">
        <f t="shared" si="4"/>
        <v>21</v>
      </c>
      <c r="B35" s="51">
        <f t="shared" ca="1" si="4"/>
        <v>44071</v>
      </c>
      <c r="C35" s="94">
        <f t="shared" ca="1" si="5"/>
        <v>179.78038442626934</v>
      </c>
      <c r="D35" s="15">
        <f t="shared" ca="1" si="1"/>
        <v>0.72037859919385028</v>
      </c>
      <c r="E35" s="15">
        <f t="shared" ca="1" si="2"/>
        <v>-0.21961557373066398</v>
      </c>
      <c r="F35" s="82">
        <f t="shared" ca="1" si="6"/>
        <v>177.0999999999998</v>
      </c>
      <c r="G35" s="79">
        <f t="shared" ca="1" si="3"/>
        <v>-3</v>
      </c>
      <c r="H35" s="53">
        <f t="shared" ca="1" si="0"/>
        <v>22.470758435690108</v>
      </c>
    </row>
    <row r="36" spans="1:8" x14ac:dyDescent="0.25">
      <c r="A36" s="13">
        <f t="shared" si="4"/>
        <v>22</v>
      </c>
      <c r="B36" s="51">
        <f t="shared" ca="1" si="4"/>
        <v>44072</v>
      </c>
      <c r="C36" s="94">
        <f t="shared" ca="1" si="5"/>
        <v>179.59106962544104</v>
      </c>
      <c r="D36" s="15">
        <f t="shared" ca="1" si="1"/>
        <v>-0.18931480082829921</v>
      </c>
      <c r="E36" s="15">
        <f t="shared" ca="1" si="2"/>
        <v>-0.40893037455896319</v>
      </c>
      <c r="F36" s="82">
        <f t="shared" ca="1" si="6"/>
        <v>176.95499999999979</v>
      </c>
      <c r="G36" s="79">
        <f t="shared" ca="1" si="3"/>
        <v>-3</v>
      </c>
      <c r="H36" s="53">
        <f t="shared" ca="1" si="0"/>
        <v>22.447095970114184</v>
      </c>
    </row>
    <row r="37" spans="1:8" x14ac:dyDescent="0.25">
      <c r="A37" s="13">
        <f t="shared" si="4"/>
        <v>23</v>
      </c>
      <c r="B37" s="51">
        <f t="shared" ca="1" si="4"/>
        <v>44073</v>
      </c>
      <c r="C37" s="94">
        <f t="shared" ca="1" si="5"/>
        <v>179.67920942801146</v>
      </c>
      <c r="D37" s="15">
        <f t="shared" ca="1" si="1"/>
        <v>8.8139802570424308E-2</v>
      </c>
      <c r="E37" s="15">
        <f t="shared" ca="1" si="2"/>
        <v>-0.32079057198853889</v>
      </c>
      <c r="F37" s="82">
        <f t="shared" ca="1" si="6"/>
        <v>176.80999999999977</v>
      </c>
      <c r="G37" s="79">
        <f t="shared" ca="1" si="3"/>
        <v>-3</v>
      </c>
      <c r="H37" s="53">
        <f t="shared" ca="1" si="0"/>
        <v>22.458112568050883</v>
      </c>
    </row>
    <row r="38" spans="1:8" x14ac:dyDescent="0.25">
      <c r="A38" s="13">
        <f t="shared" si="4"/>
        <v>24</v>
      </c>
      <c r="B38" s="51">
        <f t="shared" ca="1" si="4"/>
        <v>44074</v>
      </c>
      <c r="C38" s="94">
        <f t="shared" ca="1" si="5"/>
        <v>179.14619499061598</v>
      </c>
      <c r="D38" s="15">
        <f t="shared" ca="1" si="1"/>
        <v>-0.53301443739547949</v>
      </c>
      <c r="E38" s="15">
        <f t="shared" ca="1" si="2"/>
        <v>-0.85380500938401838</v>
      </c>
      <c r="F38" s="82">
        <f t="shared" ca="1" si="6"/>
        <v>176.66499999999976</v>
      </c>
      <c r="G38" s="79">
        <f t="shared" ca="1" si="3"/>
        <v>-3</v>
      </c>
      <c r="H38" s="53">
        <f t="shared" ca="1" si="0"/>
        <v>22.391491069250154</v>
      </c>
    </row>
    <row r="39" spans="1:8" x14ac:dyDescent="0.25">
      <c r="A39" s="13">
        <f t="shared" si="4"/>
        <v>25</v>
      </c>
      <c r="B39" s="51">
        <f t="shared" ca="1" si="4"/>
        <v>44075</v>
      </c>
      <c r="C39" s="94">
        <f t="shared" ca="1" si="5"/>
        <v>179.79045547494999</v>
      </c>
      <c r="D39" s="15">
        <f t="shared" ca="1" si="1"/>
        <v>0.64426048433401206</v>
      </c>
      <c r="E39" s="15">
        <f t="shared" ca="1" si="2"/>
        <v>-0.20954452505000631</v>
      </c>
      <c r="F39" s="82">
        <f t="shared" ca="1" si="6"/>
        <v>176.51999999999975</v>
      </c>
      <c r="G39" s="79">
        <f t="shared" ca="1" si="3"/>
        <v>-4</v>
      </c>
      <c r="H39" s="53">
        <f t="shared" ca="1" si="0"/>
        <v>22.472017216523291</v>
      </c>
    </row>
    <row r="40" spans="1:8" x14ac:dyDescent="0.25">
      <c r="A40" s="13">
        <f t="shared" si="4"/>
        <v>26</v>
      </c>
      <c r="B40" s="51">
        <f t="shared" ca="1" si="4"/>
        <v>44076</v>
      </c>
      <c r="C40" s="94">
        <f t="shared" ca="1" si="5"/>
        <v>179.38365764279916</v>
      </c>
      <c r="D40" s="15">
        <f t="shared" ca="1" si="1"/>
        <v>-0.40679783215082921</v>
      </c>
      <c r="E40" s="15">
        <f t="shared" ca="1" si="2"/>
        <v>-0.61634235720083552</v>
      </c>
      <c r="F40" s="82">
        <f t="shared" ca="1" si="6"/>
        <v>176.37499999999974</v>
      </c>
      <c r="G40" s="79">
        <f t="shared" ca="1" si="3"/>
        <v>-4</v>
      </c>
      <c r="H40" s="53">
        <f t="shared" ca="1" si="0"/>
        <v>22.421171536959328</v>
      </c>
    </row>
    <row r="41" spans="1:8" x14ac:dyDescent="0.25">
      <c r="A41" s="13">
        <f t="shared" si="4"/>
        <v>27</v>
      </c>
      <c r="B41" s="51">
        <f t="shared" ca="1" si="4"/>
        <v>44077</v>
      </c>
      <c r="C41" s="94">
        <f t="shared" ca="1" si="5"/>
        <v>179.18262670851905</v>
      </c>
      <c r="D41" s="15">
        <f t="shared" ca="1" si="1"/>
        <v>-0.20103093428011221</v>
      </c>
      <c r="E41" s="15">
        <f t="shared" ca="1" si="2"/>
        <v>-0.81737329148094773</v>
      </c>
      <c r="F41" s="82">
        <f t="shared" ca="1" si="6"/>
        <v>176.22999999999973</v>
      </c>
      <c r="G41" s="79">
        <f t="shared" ca="1" si="3"/>
        <v>-3</v>
      </c>
      <c r="H41" s="53">
        <f t="shared" ca="1" si="0"/>
        <v>22.396044671329769</v>
      </c>
    </row>
    <row r="42" spans="1:8" x14ac:dyDescent="0.25">
      <c r="A42" s="13">
        <f t="shared" si="4"/>
        <v>28</v>
      </c>
      <c r="B42" s="51">
        <f t="shared" ca="1" si="4"/>
        <v>44078</v>
      </c>
      <c r="C42" s="94">
        <f t="shared" ca="1" si="5"/>
        <v>178.04470596618398</v>
      </c>
      <c r="D42" s="15">
        <f t="shared" ca="1" si="1"/>
        <v>-1.1379207423350692</v>
      </c>
      <c r="E42" s="15">
        <f t="shared" ca="1" si="2"/>
        <v>-1.955294033816017</v>
      </c>
      <c r="F42" s="82">
        <f t="shared" ca="1" si="6"/>
        <v>176.08499999999972</v>
      </c>
      <c r="G42" s="79">
        <f t="shared" ca="1" si="3"/>
        <v>-2</v>
      </c>
      <c r="H42" s="53">
        <f t="shared" ca="1" si="0"/>
        <v>22.253815905930399</v>
      </c>
    </row>
    <row r="43" spans="1:8" x14ac:dyDescent="0.25">
      <c r="A43" s="13">
        <f t="shared" si="4"/>
        <v>29</v>
      </c>
      <c r="B43" s="51">
        <f t="shared" ca="1" si="4"/>
        <v>44079</v>
      </c>
      <c r="C43" s="94">
        <f t="shared" ca="1" si="5"/>
        <v>176.91996057027453</v>
      </c>
      <c r="D43" s="15">
        <f t="shared" ca="1" si="1"/>
        <v>-1.1247453959094571</v>
      </c>
      <c r="E43" s="15">
        <f t="shared" ca="1" si="2"/>
        <v>-3.0800394297254741</v>
      </c>
      <c r="F43" s="82">
        <f t="shared" ca="1" si="6"/>
        <v>175.93999999999971</v>
      </c>
      <c r="G43" s="79">
        <f t="shared" ca="1" si="3"/>
        <v>-1</v>
      </c>
      <c r="H43" s="53">
        <f t="shared" ca="1" si="0"/>
        <v>22.1132339276807</v>
      </c>
    </row>
    <row r="44" spans="1:8" x14ac:dyDescent="0.25">
      <c r="A44" s="13">
        <f t="shared" si="4"/>
        <v>30</v>
      </c>
      <c r="B44" s="51">
        <f t="shared" ca="1" si="4"/>
        <v>44080</v>
      </c>
      <c r="C44" s="94">
        <f t="shared" ca="1" si="5"/>
        <v>177.28183569412425</v>
      </c>
      <c r="D44" s="15">
        <f t="shared" ca="1" si="1"/>
        <v>0.3618751238497282</v>
      </c>
      <c r="E44" s="15">
        <f t="shared" ca="1" si="2"/>
        <v>-2.7181643058757459</v>
      </c>
      <c r="F44" s="82">
        <f t="shared" ca="1" si="6"/>
        <v>175.7949999999997</v>
      </c>
      <c r="G44" s="79">
        <f t="shared" ca="1" si="3"/>
        <v>-2</v>
      </c>
      <c r="H44" s="53">
        <f t="shared" ca="1" si="0"/>
        <v>22.158464715888563</v>
      </c>
    </row>
    <row r="45" spans="1:8" x14ac:dyDescent="0.25">
      <c r="A45" s="13">
        <f t="shared" si="4"/>
        <v>31</v>
      </c>
      <c r="B45" s="51">
        <f t="shared" ca="1" si="4"/>
        <v>44081</v>
      </c>
      <c r="C45" s="94">
        <f t="shared" ca="1" si="5"/>
        <v>176.22750235425445</v>
      </c>
      <c r="D45" s="15">
        <f t="shared" ca="1" si="1"/>
        <v>-1.0543333398697996</v>
      </c>
      <c r="E45" s="15">
        <f t="shared" ca="1" si="2"/>
        <v>-3.7724976457455455</v>
      </c>
      <c r="F45" s="82">
        <f t="shared" ca="1" si="6"/>
        <v>175.64999999999969</v>
      </c>
      <c r="G45" s="79">
        <f t="shared" ca="1" si="3"/>
        <v>-1</v>
      </c>
      <c r="H45" s="53">
        <f ca="1">IF(ISBLANK(C45)," ",C45/2.2046244202/($H$5/100*2.54)^2)</f>
        <v>22.026683543729458</v>
      </c>
    </row>
    <row r="46" spans="1:8" x14ac:dyDescent="0.25">
      <c r="A46" s="13">
        <f t="shared" si="4"/>
        <v>32</v>
      </c>
      <c r="B46" s="51">
        <f t="shared" ca="1" si="4"/>
        <v>44082</v>
      </c>
      <c r="C46" s="94">
        <f t="shared" ca="1" si="5"/>
        <v>176.36908139811163</v>
      </c>
      <c r="D46" s="15">
        <f t="shared" ca="1" si="1"/>
        <v>0.14157904385717757</v>
      </c>
      <c r="E46" s="15">
        <f t="shared" ca="1" si="2"/>
        <v>-3.6309186018883679</v>
      </c>
      <c r="F46" s="82">
        <f t="shared" ca="1" si="6"/>
        <v>175.50499999999968</v>
      </c>
      <c r="G46" s="79">
        <f t="shared" ca="1" si="3"/>
        <v>-1</v>
      </c>
      <c r="H46" s="53">
        <f t="shared" ref="H46:H103" ca="1" si="7">IF(ISBLANK(C46)," ",C46/2.2046244202/($H$5/100*2.54)^2)</f>
        <v>22.044379514867927</v>
      </c>
    </row>
    <row r="47" spans="1:8" x14ac:dyDescent="0.25">
      <c r="A47" s="13">
        <f t="shared" si="4"/>
        <v>33</v>
      </c>
      <c r="B47" s="51">
        <f t="shared" ca="1" si="4"/>
        <v>44083</v>
      </c>
      <c r="C47" s="94">
        <f t="shared" ca="1" si="5"/>
        <v>177.00340116998339</v>
      </c>
      <c r="D47" s="15">
        <f t="shared" ca="1" si="1"/>
        <v>0.63431977187175903</v>
      </c>
      <c r="E47" s="15">
        <f t="shared" ca="1" si="2"/>
        <v>-2.9965988300166089</v>
      </c>
      <c r="F47" s="82">
        <f t="shared" ca="1" si="6"/>
        <v>175.35999999999967</v>
      </c>
      <c r="G47" s="79">
        <f t="shared" ca="1" si="3"/>
        <v>-2</v>
      </c>
      <c r="H47" s="53">
        <f t="shared" ca="1" si="7"/>
        <v>22.123663172037755</v>
      </c>
    </row>
    <row r="48" spans="1:8" x14ac:dyDescent="0.25">
      <c r="A48" s="13">
        <f t="shared" si="4"/>
        <v>34</v>
      </c>
      <c r="B48" s="51">
        <f t="shared" ca="1" si="4"/>
        <v>44084</v>
      </c>
      <c r="C48" s="94">
        <f t="shared" ca="1" si="5"/>
        <v>176.620807371886</v>
      </c>
      <c r="D48" s="15">
        <f t="shared" ca="1" si="1"/>
        <v>-0.38259379809738903</v>
      </c>
      <c r="E48" s="15">
        <f t="shared" ca="1" si="2"/>
        <v>-3.3791926281139979</v>
      </c>
      <c r="F48" s="82">
        <f t="shared" ca="1" si="6"/>
        <v>175.21499999999966</v>
      </c>
      <c r="G48" s="79">
        <f t="shared" ca="1" si="3"/>
        <v>-2</v>
      </c>
      <c r="H48" s="53">
        <f t="shared" ca="1" si="7"/>
        <v>22.075842755792262</v>
      </c>
    </row>
    <row r="49" spans="1:8" x14ac:dyDescent="0.25">
      <c r="A49" s="13">
        <f t="shared" si="4"/>
        <v>35</v>
      </c>
      <c r="B49" s="51">
        <f t="shared" ca="1" si="4"/>
        <v>44085</v>
      </c>
      <c r="C49" s="94">
        <f t="shared" ca="1" si="5"/>
        <v>176.70359272360943</v>
      </c>
      <c r="D49" s="15">
        <f t="shared" ca="1" si="1"/>
        <v>8.2785351723430267E-2</v>
      </c>
      <c r="E49" s="15">
        <f t="shared" ca="1" si="2"/>
        <v>-3.2964072763905676</v>
      </c>
      <c r="F49" s="82">
        <f t="shared" ca="1" si="6"/>
        <v>175.06999999999965</v>
      </c>
      <c r="G49" s="79">
        <f t="shared" ca="1" si="3"/>
        <v>-2</v>
      </c>
      <c r="H49" s="53">
        <f t="shared" ca="1" si="7"/>
        <v>22.086190100673782</v>
      </c>
    </row>
    <row r="50" spans="1:8" x14ac:dyDescent="0.25">
      <c r="A50" s="13">
        <f t="shared" si="4"/>
        <v>36</v>
      </c>
      <c r="B50" s="51">
        <f t="shared" ca="1" si="4"/>
        <v>44086</v>
      </c>
      <c r="C50" s="94">
        <f t="shared" ca="1" si="5"/>
        <v>176.92764623107641</v>
      </c>
      <c r="D50" s="15">
        <f t="shared" ca="1" si="1"/>
        <v>0.2240535074669765</v>
      </c>
      <c r="E50" s="15">
        <f t="shared" ca="1" si="2"/>
        <v>-3.0723537689235911</v>
      </c>
      <c r="F50" s="82">
        <f t="shared" ca="1" si="6"/>
        <v>174.92499999999964</v>
      </c>
      <c r="G50" s="79">
        <f t="shared" ca="1" si="3"/>
        <v>-3</v>
      </c>
      <c r="H50" s="53">
        <f t="shared" ca="1" si="7"/>
        <v>22.11419455877429</v>
      </c>
    </row>
    <row r="51" spans="1:8" x14ac:dyDescent="0.25">
      <c r="A51" s="13">
        <f t="shared" si="4"/>
        <v>37</v>
      </c>
      <c r="B51" s="51">
        <f t="shared" ca="1" si="4"/>
        <v>44087</v>
      </c>
      <c r="C51" s="94">
        <f t="shared" ca="1" si="5"/>
        <v>177.30873463315558</v>
      </c>
      <c r="D51" s="15">
        <f t="shared" ca="1" si="1"/>
        <v>0.38108840207917183</v>
      </c>
      <c r="E51" s="15">
        <f t="shared" ca="1" si="2"/>
        <v>-2.6912653668444193</v>
      </c>
      <c r="F51" s="82">
        <f t="shared" ca="1" si="6"/>
        <v>174.77999999999963</v>
      </c>
      <c r="G51" s="79">
        <f t="shared" ca="1" si="3"/>
        <v>-3</v>
      </c>
      <c r="H51" s="53">
        <f t="shared" ca="1" si="7"/>
        <v>22.161826815502923</v>
      </c>
    </row>
    <row r="52" spans="1:8" x14ac:dyDescent="0.25">
      <c r="A52" s="13">
        <f t="shared" si="4"/>
        <v>38</v>
      </c>
      <c r="B52" s="51">
        <f t="shared" ca="1" si="4"/>
        <v>44088</v>
      </c>
      <c r="C52" s="94">
        <f t="shared" ca="1" si="5"/>
        <v>177.84664021609055</v>
      </c>
      <c r="D52" s="15">
        <f t="shared" ca="1" si="1"/>
        <v>0.53790558293496815</v>
      </c>
      <c r="E52" s="15">
        <f t="shared" ca="1" si="2"/>
        <v>-2.1533597839094512</v>
      </c>
      <c r="F52" s="82">
        <f t="shared" ca="1" si="6"/>
        <v>174.63499999999962</v>
      </c>
      <c r="G52" s="79">
        <f t="shared" ca="1" si="3"/>
        <v>-4</v>
      </c>
      <c r="H52" s="53">
        <f t="shared" ca="1" si="7"/>
        <v>22.229059658807351</v>
      </c>
    </row>
    <row r="53" spans="1:8" x14ac:dyDescent="0.25">
      <c r="A53" s="13">
        <f t="shared" si="4"/>
        <v>39</v>
      </c>
      <c r="B53" s="51">
        <f t="shared" ca="1" si="4"/>
        <v>44089</v>
      </c>
      <c r="C53" s="94">
        <f t="shared" ca="1" si="5"/>
        <v>177.78808414277606</v>
      </c>
      <c r="D53" s="15">
        <f t="shared" ca="1" si="1"/>
        <v>-5.8556073314491641E-2</v>
      </c>
      <c r="E53" s="15">
        <f t="shared" ca="1" si="2"/>
        <v>-2.2119158572239428</v>
      </c>
      <c r="F53" s="82">
        <f t="shared" ca="1" si="6"/>
        <v>174.48999999999961</v>
      </c>
      <c r="G53" s="79">
        <f t="shared" ca="1" si="3"/>
        <v>-4</v>
      </c>
      <c r="H53" s="53">
        <f t="shared" ca="1" si="7"/>
        <v>22.221740732537437</v>
      </c>
    </row>
    <row r="54" spans="1:8" x14ac:dyDescent="0.25">
      <c r="A54" s="13">
        <f t="shared" si="4"/>
        <v>40</v>
      </c>
      <c r="B54" s="51">
        <f t="shared" ca="1" si="4"/>
        <v>44090</v>
      </c>
      <c r="C54" s="94">
        <f t="shared" ca="1" si="5"/>
        <v>178.11024287821712</v>
      </c>
      <c r="D54" s="15">
        <f t="shared" ca="1" si="1"/>
        <v>0.32215873544106444</v>
      </c>
      <c r="E54" s="15">
        <f t="shared" ca="1" si="2"/>
        <v>-1.8897571217828784</v>
      </c>
      <c r="F54" s="82">
        <f t="shared" ca="1" si="6"/>
        <v>174.3449999999996</v>
      </c>
      <c r="G54" s="79">
        <f t="shared" ca="1" si="3"/>
        <v>-4</v>
      </c>
      <c r="H54" s="53">
        <f t="shared" ca="1" si="7"/>
        <v>22.262007367549625</v>
      </c>
    </row>
    <row r="55" spans="1:8" x14ac:dyDescent="0.25">
      <c r="A55" s="13">
        <f t="shared" si="4"/>
        <v>41</v>
      </c>
      <c r="B55" s="51">
        <f t="shared" ca="1" si="4"/>
        <v>44091</v>
      </c>
      <c r="C55" s="94">
        <f t="shared" ca="1" si="5"/>
        <v>177.43754863444718</v>
      </c>
      <c r="D55" s="15">
        <f t="shared" ca="1" si="1"/>
        <v>-0.67269424376993925</v>
      </c>
      <c r="E55" s="15">
        <f t="shared" ca="1" si="2"/>
        <v>-2.5624513655528176</v>
      </c>
      <c r="F55" s="82">
        <f t="shared" ca="1" si="6"/>
        <v>174.19999999999959</v>
      </c>
      <c r="G55" s="79">
        <f t="shared" ca="1" si="3"/>
        <v>-4</v>
      </c>
      <c r="H55" s="53">
        <f t="shared" ca="1" si="7"/>
        <v>22.177927283389874</v>
      </c>
    </row>
    <row r="56" spans="1:8" x14ac:dyDescent="0.25">
      <c r="A56" s="13">
        <f t="shared" si="4"/>
        <v>42</v>
      </c>
      <c r="B56" s="51">
        <f t="shared" ca="1" si="4"/>
        <v>44092</v>
      </c>
      <c r="C56" s="94">
        <f t="shared" ca="1" si="5"/>
        <v>176.43529819093848</v>
      </c>
      <c r="D56" s="15">
        <f t="shared" ca="1" si="1"/>
        <v>-1.0022504435087001</v>
      </c>
      <c r="E56" s="15">
        <f t="shared" ca="1" si="2"/>
        <v>-3.5647018090615177</v>
      </c>
      <c r="F56" s="82">
        <f t="shared" ca="1" si="6"/>
        <v>174.05499999999958</v>
      </c>
      <c r="G56" s="79">
        <f t="shared" ca="1" si="3"/>
        <v>-3</v>
      </c>
      <c r="H56" s="53">
        <f t="shared" ca="1" si="7"/>
        <v>22.052655954818519</v>
      </c>
    </row>
    <row r="57" spans="1:8" x14ac:dyDescent="0.25">
      <c r="A57" s="13">
        <f t="shared" si="4"/>
        <v>43</v>
      </c>
      <c r="B57" s="51">
        <f t="shared" ca="1" si="4"/>
        <v>44093</v>
      </c>
      <c r="C57" s="94">
        <f t="shared" ca="1" si="5"/>
        <v>176.52275848556565</v>
      </c>
      <c r="D57" s="15">
        <f t="shared" ca="1" si="1"/>
        <v>8.7460294627163648E-2</v>
      </c>
      <c r="E57" s="15">
        <f t="shared" ca="1" si="2"/>
        <v>-3.477241514434354</v>
      </c>
      <c r="F57" s="82">
        <f t="shared" ca="1" si="6"/>
        <v>173.90999999999957</v>
      </c>
      <c r="G57" s="79">
        <f t="shared" ca="1" si="3"/>
        <v>-3</v>
      </c>
      <c r="H57" s="53">
        <f t="shared" ca="1" si="7"/>
        <v>22.06358762102645</v>
      </c>
    </row>
    <row r="58" spans="1:8" x14ac:dyDescent="0.25">
      <c r="A58" s="13">
        <f t="shared" si="4"/>
        <v>44</v>
      </c>
      <c r="B58" s="51">
        <f t="shared" ca="1" si="4"/>
        <v>44094</v>
      </c>
      <c r="C58" s="94">
        <f t="shared" ca="1" si="5"/>
        <v>176.16123311064541</v>
      </c>
      <c r="D58" s="15">
        <f t="shared" ca="1" si="1"/>
        <v>-0.36152537492023384</v>
      </c>
      <c r="E58" s="15">
        <f t="shared" ca="1" si="2"/>
        <v>-3.8387668893545879</v>
      </c>
      <c r="F58" s="82">
        <f t="shared" ca="1" si="6"/>
        <v>173.76499999999956</v>
      </c>
      <c r="G58" s="79">
        <f t="shared" ca="1" si="3"/>
        <v>-3</v>
      </c>
      <c r="H58" s="53">
        <f t="shared" ca="1" si="7"/>
        <v>22.01840054795321</v>
      </c>
    </row>
    <row r="59" spans="1:8" x14ac:dyDescent="0.25">
      <c r="A59" s="13">
        <f t="shared" si="4"/>
        <v>45</v>
      </c>
      <c r="B59" s="51">
        <f t="shared" ca="1" si="4"/>
        <v>44095</v>
      </c>
      <c r="C59" s="94">
        <f t="shared" ca="1" si="5"/>
        <v>176.44304925940753</v>
      </c>
      <c r="D59" s="15">
        <f t="shared" ca="1" si="1"/>
        <v>0.28181614876211825</v>
      </c>
      <c r="E59" s="15">
        <f t="shared" ca="1" si="2"/>
        <v>-3.5569507405924696</v>
      </c>
      <c r="F59" s="82">
        <f t="shared" ca="1" si="6"/>
        <v>173.61999999999955</v>
      </c>
      <c r="G59" s="79">
        <f t="shared" ca="1" si="3"/>
        <v>-3</v>
      </c>
      <c r="H59" s="53">
        <f t="shared" ca="1" si="7"/>
        <v>22.05362476121941</v>
      </c>
    </row>
    <row r="60" spans="1:8" x14ac:dyDescent="0.25">
      <c r="A60" s="13">
        <f t="shared" si="4"/>
        <v>46</v>
      </c>
      <c r="B60" s="51">
        <f t="shared" ca="1" si="4"/>
        <v>44096</v>
      </c>
      <c r="C60" s="94">
        <f t="shared" ca="1" si="5"/>
        <v>176.45777828929974</v>
      </c>
      <c r="D60" s="15">
        <f t="shared" ca="1" si="1"/>
        <v>1.47290298922087E-2</v>
      </c>
      <c r="E60" s="15">
        <f t="shared" ca="1" si="2"/>
        <v>-3.5422217107002609</v>
      </c>
      <c r="F60" s="82">
        <f t="shared" ca="1" si="6"/>
        <v>173.47499999999954</v>
      </c>
      <c r="G60" s="79">
        <f t="shared" ca="1" si="3"/>
        <v>-3</v>
      </c>
      <c r="H60" s="53">
        <f t="shared" ca="1" si="7"/>
        <v>22.055465743336317</v>
      </c>
    </row>
    <row r="61" spans="1:8" x14ac:dyDescent="0.25">
      <c r="A61" s="13">
        <f t="shared" si="4"/>
        <v>47</v>
      </c>
      <c r="B61" s="51">
        <f t="shared" ca="1" si="4"/>
        <v>44097</v>
      </c>
      <c r="C61" s="94">
        <f t="shared" ca="1" si="5"/>
        <v>176.94368884653738</v>
      </c>
      <c r="D61" s="15">
        <f t="shared" ca="1" si="1"/>
        <v>0.48591055723764498</v>
      </c>
      <c r="E61" s="15">
        <f t="shared" ca="1" si="2"/>
        <v>-3.0563111534626159</v>
      </c>
      <c r="F61" s="82">
        <f t="shared" ca="1" si="6"/>
        <v>173.32999999999953</v>
      </c>
      <c r="G61" s="79">
        <f t="shared" ca="1" si="3"/>
        <v>-4</v>
      </c>
      <c r="H61" s="53">
        <f t="shared" ca="1" si="7"/>
        <v>22.116199726011256</v>
      </c>
    </row>
    <row r="62" spans="1:8" x14ac:dyDescent="0.25">
      <c r="A62" s="13">
        <f t="shared" si="4"/>
        <v>48</v>
      </c>
      <c r="B62" s="51">
        <f t="shared" ca="1" si="4"/>
        <v>44098</v>
      </c>
      <c r="C62" s="94">
        <f t="shared" ca="1" si="5"/>
        <v>177.21757970536288</v>
      </c>
      <c r="D62" s="15">
        <f t="shared" ca="1" si="1"/>
        <v>0.2738908588254958</v>
      </c>
      <c r="E62" s="15">
        <f t="shared" ca="1" si="2"/>
        <v>-2.7824202946371202</v>
      </c>
      <c r="F62" s="82">
        <f t="shared" ca="1" si="6"/>
        <v>173.18499999999952</v>
      </c>
      <c r="G62" s="79">
        <f t="shared" ca="1" si="3"/>
        <v>-5</v>
      </c>
      <c r="H62" s="53">
        <f t="shared" ca="1" si="7"/>
        <v>22.150433356927397</v>
      </c>
    </row>
    <row r="63" spans="1:8" x14ac:dyDescent="0.25">
      <c r="A63" s="13">
        <f t="shared" si="4"/>
        <v>49</v>
      </c>
      <c r="B63" s="51">
        <f t="shared" ca="1" si="4"/>
        <v>44099</v>
      </c>
      <c r="C63" s="94">
        <f t="shared" ca="1" si="5"/>
        <v>176.48632201390149</v>
      </c>
      <c r="D63" s="15">
        <f t="shared" ca="1" si="1"/>
        <v>-0.73125769146139419</v>
      </c>
      <c r="E63" s="15">
        <f t="shared" ca="1" si="2"/>
        <v>-3.5136779860985143</v>
      </c>
      <c r="F63" s="82">
        <f t="shared" ca="1" si="6"/>
        <v>173.03999999999951</v>
      </c>
      <c r="G63" s="79">
        <f t="shared" ca="1" si="3"/>
        <v>-4</v>
      </c>
      <c r="H63" s="53">
        <f t="shared" ca="1" si="7"/>
        <v>22.059033424774022</v>
      </c>
    </row>
    <row r="64" spans="1:8" x14ac:dyDescent="0.25">
      <c r="A64" s="13">
        <f t="shared" si="4"/>
        <v>50</v>
      </c>
      <c r="B64" s="51">
        <f t="shared" ca="1" si="4"/>
        <v>44100</v>
      </c>
      <c r="C64" s="94">
        <f t="shared" ca="1" si="5"/>
        <v>176.22442277595854</v>
      </c>
      <c r="D64" s="15">
        <f t="shared" ca="1" si="1"/>
        <v>-0.26189923794294145</v>
      </c>
      <c r="E64" s="15">
        <f t="shared" ca="1" si="2"/>
        <v>-3.7755772240414558</v>
      </c>
      <c r="F64" s="82">
        <f t="shared" ca="1" si="6"/>
        <v>172.8949999999995</v>
      </c>
      <c r="G64" s="79">
        <f t="shared" ca="1" si="3"/>
        <v>-4</v>
      </c>
      <c r="H64" s="53">
        <f t="shared" ca="1" si="7"/>
        <v>22.026298627098022</v>
      </c>
    </row>
    <row r="65" spans="1:8" x14ac:dyDescent="0.25">
      <c r="A65" s="13">
        <f t="shared" si="4"/>
        <v>51</v>
      </c>
      <c r="B65" s="51">
        <f t="shared" ca="1" si="4"/>
        <v>44101</v>
      </c>
      <c r="C65" s="94">
        <f t="shared" ca="1" si="5"/>
        <v>176.62081875703078</v>
      </c>
      <c r="D65" s="15">
        <f t="shared" ca="1" si="1"/>
        <v>0.39639598107223151</v>
      </c>
      <c r="E65" s="15">
        <f t="shared" ca="1" si="2"/>
        <v>-3.3791812429692243</v>
      </c>
      <c r="F65" s="82">
        <f t="shared" ca="1" si="6"/>
        <v>172.74999999999949</v>
      </c>
      <c r="G65" s="79">
        <f t="shared" ca="1" si="3"/>
        <v>-4</v>
      </c>
      <c r="H65" s="53">
        <f t="shared" ca="1" si="7"/>
        <v>22.07584417882202</v>
      </c>
    </row>
    <row r="66" spans="1:8" x14ac:dyDescent="0.25">
      <c r="A66" s="13">
        <f t="shared" si="4"/>
        <v>52</v>
      </c>
      <c r="B66" s="51">
        <f t="shared" ca="1" si="4"/>
        <v>44102</v>
      </c>
      <c r="C66" s="94">
        <f t="shared" ca="1" si="5"/>
        <v>176.34357908444133</v>
      </c>
      <c r="D66" s="15">
        <f t="shared" ca="1" si="1"/>
        <v>-0.27723967258944526</v>
      </c>
      <c r="E66" s="15">
        <f t="shared" ca="1" si="2"/>
        <v>-3.6564209155586695</v>
      </c>
      <c r="F66" s="82">
        <f t="shared" ca="1" si="6"/>
        <v>172.60499999999948</v>
      </c>
      <c r="G66" s="79">
        <f t="shared" ca="1" si="3"/>
        <v>-4</v>
      </c>
      <c r="H66" s="53">
        <f t="shared" ca="1" si="7"/>
        <v>22.041191979521038</v>
      </c>
    </row>
    <row r="67" spans="1:8" x14ac:dyDescent="0.25">
      <c r="A67" s="13">
        <f t="shared" si="4"/>
        <v>53</v>
      </c>
      <c r="B67" s="51">
        <f t="shared" ca="1" si="4"/>
        <v>44103</v>
      </c>
      <c r="C67" s="94">
        <f t="shared" ca="1" si="5"/>
        <v>175.93415234202672</v>
      </c>
      <c r="D67" s="15">
        <f t="shared" ca="1" si="1"/>
        <v>-0.40942674241460963</v>
      </c>
      <c r="E67" s="15">
        <f t="shared" ca="1" si="2"/>
        <v>-4.0658476579732792</v>
      </c>
      <c r="F67" s="82">
        <f t="shared" ca="1" si="6"/>
        <v>172.45999999999947</v>
      </c>
      <c r="G67" s="79">
        <f t="shared" ca="1" si="3"/>
        <v>-4</v>
      </c>
      <c r="H67" s="53">
        <f t="shared" ca="1" si="7"/>
        <v>21.990017712343501</v>
      </c>
    </row>
    <row r="68" spans="1:8" x14ac:dyDescent="0.25">
      <c r="A68" s="13">
        <f t="shared" si="4"/>
        <v>54</v>
      </c>
      <c r="B68" s="51">
        <f t="shared" ca="1" si="4"/>
        <v>44104</v>
      </c>
      <c r="C68" s="94">
        <f t="shared" ca="1" si="5"/>
        <v>176.194243343463</v>
      </c>
      <c r="D68" s="15">
        <f t="shared" ca="1" si="1"/>
        <v>0.26009100143627961</v>
      </c>
      <c r="E68" s="15">
        <f t="shared" ca="1" si="2"/>
        <v>-3.8057566565369996</v>
      </c>
      <c r="F68" s="82">
        <f t="shared" ca="1" si="6"/>
        <v>172.31499999999946</v>
      </c>
      <c r="G68" s="79">
        <f t="shared" ca="1" si="3"/>
        <v>-4</v>
      </c>
      <c r="H68" s="53">
        <f t="shared" ca="1" si="7"/>
        <v>22.022526498456191</v>
      </c>
    </row>
    <row r="69" spans="1:8" x14ac:dyDescent="0.25">
      <c r="A69" s="13">
        <f t="shared" si="4"/>
        <v>55</v>
      </c>
      <c r="B69" s="51">
        <f t="shared" ca="1" si="4"/>
        <v>44105</v>
      </c>
      <c r="C69" s="94">
        <f t="shared" ca="1" si="5"/>
        <v>175.31438394412933</v>
      </c>
      <c r="D69" s="15">
        <f t="shared" ca="1" si="1"/>
        <v>-0.87985939933366808</v>
      </c>
      <c r="E69" s="15">
        <f t="shared" ca="1" si="2"/>
        <v>-4.6856160558706677</v>
      </c>
      <c r="F69" s="82">
        <f t="shared" ca="1" si="6"/>
        <v>172.16999999999945</v>
      </c>
      <c r="G69" s="79">
        <f t="shared" ca="1" si="3"/>
        <v>-4</v>
      </c>
      <c r="H69" s="53">
        <f t="shared" ca="1" si="7"/>
        <v>21.91255283206932</v>
      </c>
    </row>
    <row r="70" spans="1:8" x14ac:dyDescent="0.25">
      <c r="A70" s="13">
        <f t="shared" si="4"/>
        <v>56</v>
      </c>
      <c r="B70" s="51">
        <f t="shared" ca="1" si="4"/>
        <v>44106</v>
      </c>
      <c r="C70" s="94">
        <f t="shared" ca="1" si="5"/>
        <v>175.88797975730267</v>
      </c>
      <c r="D70" s="15">
        <f t="shared" ca="1" si="1"/>
        <v>0.57359581317334118</v>
      </c>
      <c r="E70" s="15">
        <f t="shared" ca="1" si="2"/>
        <v>-4.1120202426973265</v>
      </c>
      <c r="F70" s="82">
        <f t="shared" ca="1" si="6"/>
        <v>172.02499999999944</v>
      </c>
      <c r="G70" s="79">
        <f t="shared" ca="1" si="3"/>
        <v>-4</v>
      </c>
      <c r="H70" s="53">
        <f t="shared" ca="1" si="7"/>
        <v>21.984246598876382</v>
      </c>
    </row>
    <row r="71" spans="1:8" x14ac:dyDescent="0.25">
      <c r="A71" s="13">
        <f t="shared" si="4"/>
        <v>57</v>
      </c>
      <c r="B71" s="51">
        <f t="shared" ca="1" si="4"/>
        <v>44107</v>
      </c>
      <c r="C71" s="94">
        <f t="shared" ca="1" si="5"/>
        <v>175.34515855753835</v>
      </c>
      <c r="D71" s="15">
        <f t="shared" ca="1" si="1"/>
        <v>-0.54282119976431886</v>
      </c>
      <c r="E71" s="15">
        <f t="shared" ca="1" si="2"/>
        <v>-4.6548414424616453</v>
      </c>
      <c r="F71" s="82">
        <f t="shared" ca="1" si="6"/>
        <v>171.87999999999943</v>
      </c>
      <c r="G71" s="79">
        <f t="shared" ca="1" si="3"/>
        <v>-4</v>
      </c>
      <c r="H71" s="53">
        <f t="shared" ca="1" si="7"/>
        <v>21.916399352400628</v>
      </c>
    </row>
    <row r="72" spans="1:8" x14ac:dyDescent="0.25">
      <c r="A72" s="13">
        <f t="shared" si="4"/>
        <v>58</v>
      </c>
      <c r="B72" s="51">
        <f t="shared" ca="1" si="4"/>
        <v>44108</v>
      </c>
      <c r="C72" s="94">
        <f t="shared" ca="1" si="5"/>
        <v>175.05433025074126</v>
      </c>
      <c r="D72" s="15">
        <f t="shared" ca="1" si="1"/>
        <v>-0.29082830679709559</v>
      </c>
      <c r="E72" s="15">
        <f t="shared" ca="1" si="2"/>
        <v>-4.9456697492587409</v>
      </c>
      <c r="F72" s="82">
        <f t="shared" ca="1" si="6"/>
        <v>171.73499999999942</v>
      </c>
      <c r="G72" s="79">
        <f t="shared" ca="1" si="3"/>
        <v>-4</v>
      </c>
      <c r="H72" s="53">
        <f t="shared" ca="1" si="7"/>
        <v>21.88004870909127</v>
      </c>
    </row>
    <row r="73" spans="1:8" x14ac:dyDescent="0.25">
      <c r="A73" s="13">
        <f t="shared" si="4"/>
        <v>59</v>
      </c>
      <c r="B73" s="51">
        <f t="shared" ca="1" si="4"/>
        <v>44109</v>
      </c>
      <c r="C73" s="94">
        <f t="shared" ca="1" si="5"/>
        <v>175.64095340883117</v>
      </c>
      <c r="D73" s="15">
        <f t="shared" ca="1" si="1"/>
        <v>0.58662315808990684</v>
      </c>
      <c r="E73" s="15">
        <f t="shared" ca="1" si="2"/>
        <v>-4.3590465911688341</v>
      </c>
      <c r="F73" s="82">
        <f t="shared" ca="1" si="6"/>
        <v>171.58999999999941</v>
      </c>
      <c r="G73" s="79">
        <f t="shared" ca="1" si="3"/>
        <v>-5</v>
      </c>
      <c r="H73" s="53">
        <f t="shared" ca="1" si="7"/>
        <v>21.953370764332654</v>
      </c>
    </row>
    <row r="74" spans="1:8" x14ac:dyDescent="0.25">
      <c r="A74" s="13">
        <f t="shared" si="4"/>
        <v>60</v>
      </c>
      <c r="B74" s="51">
        <f t="shared" ca="1" si="4"/>
        <v>44110</v>
      </c>
      <c r="C74" s="94">
        <f t="shared" ca="1" si="5"/>
        <v>174.62358537061229</v>
      </c>
      <c r="D74" s="15">
        <f t="shared" ca="1" si="1"/>
        <v>-1.0173680382188763</v>
      </c>
      <c r="E74" s="15">
        <f t="shared" ca="1" si="2"/>
        <v>-5.3764146293877104</v>
      </c>
      <c r="F74" s="82">
        <f t="shared" ca="1" si="6"/>
        <v>171.4449999999994</v>
      </c>
      <c r="G74" s="79">
        <f t="shared" ca="1" si="3"/>
        <v>-4</v>
      </c>
      <c r="H74" s="53">
        <f t="shared" ca="1" si="7"/>
        <v>21.8262098869101</v>
      </c>
    </row>
    <row r="75" spans="1:8" x14ac:dyDescent="0.25">
      <c r="A75" s="13">
        <f t="shared" si="4"/>
        <v>61</v>
      </c>
      <c r="B75" s="51">
        <f t="shared" ca="1" si="4"/>
        <v>44111</v>
      </c>
      <c r="C75" s="94">
        <f t="shared" ca="1" si="5"/>
        <v>174.58011337996032</v>
      </c>
      <c r="D75" s="15">
        <f t="shared" ca="1" si="1"/>
        <v>-4.3471990651966053E-2</v>
      </c>
      <c r="E75" s="15">
        <f t="shared" ca="1" si="2"/>
        <v>-5.4198866200396765</v>
      </c>
      <c r="F75" s="82">
        <f t="shared" ca="1" si="6"/>
        <v>171.29999999999939</v>
      </c>
      <c r="G75" s="79">
        <f t="shared" ca="1" si="3"/>
        <v>-4</v>
      </c>
      <c r="H75" s="53">
        <f t="shared" ca="1" si="7"/>
        <v>21.820776320819029</v>
      </c>
    </row>
    <row r="76" spans="1:8" x14ac:dyDescent="0.25">
      <c r="A76" s="13">
        <f t="shared" si="4"/>
        <v>62</v>
      </c>
      <c r="B76" s="51">
        <f t="shared" ca="1" si="4"/>
        <v>44112</v>
      </c>
      <c r="C76" s="94">
        <f t="shared" ca="1" si="5"/>
        <v>174.8291372194054</v>
      </c>
      <c r="D76" s="15">
        <f t="shared" ca="1" si="1"/>
        <v>0.24902383944507278</v>
      </c>
      <c r="E76" s="15">
        <f t="shared" ca="1" si="2"/>
        <v>-5.1708627805946037</v>
      </c>
      <c r="F76" s="82">
        <f t="shared" ca="1" si="6"/>
        <v>171.15499999999938</v>
      </c>
      <c r="G76" s="79">
        <f t="shared" ca="1" si="3"/>
        <v>-4</v>
      </c>
      <c r="H76" s="53">
        <f t="shared" ca="1" si="7"/>
        <v>21.851901821850497</v>
      </c>
    </row>
    <row r="77" spans="1:8" x14ac:dyDescent="0.25">
      <c r="A77" s="13">
        <f t="shared" si="4"/>
        <v>63</v>
      </c>
      <c r="B77" s="51">
        <f t="shared" ca="1" si="4"/>
        <v>44113</v>
      </c>
      <c r="C77" s="94">
        <f t="shared" ca="1" si="5"/>
        <v>174.24507502053959</v>
      </c>
      <c r="D77" s="15">
        <f t="shared" ca="1" si="1"/>
        <v>-0.58406219886580857</v>
      </c>
      <c r="E77" s="15">
        <f t="shared" ca="1" si="2"/>
        <v>-5.7549249794604123</v>
      </c>
      <c r="F77" s="82">
        <f t="shared" ca="1" si="6"/>
        <v>171.00999999999937</v>
      </c>
      <c r="G77" s="79">
        <f t="shared" ca="1" si="3"/>
        <v>-4</v>
      </c>
      <c r="H77" s="53">
        <f t="shared" ca="1" si="7"/>
        <v>21.778899861019148</v>
      </c>
    </row>
    <row r="78" spans="1:8" x14ac:dyDescent="0.25">
      <c r="A78" s="13">
        <f t="shared" si="4"/>
        <v>64</v>
      </c>
      <c r="B78" s="51">
        <f t="shared" ca="1" si="4"/>
        <v>44114</v>
      </c>
      <c r="C78" s="94">
        <f t="shared" ca="1" si="5"/>
        <v>174.5514247804756</v>
      </c>
      <c r="D78" s="15">
        <f t="shared" ca="1" si="1"/>
        <v>0.30634975993601188</v>
      </c>
      <c r="E78" s="15">
        <f t="shared" ca="1" si="2"/>
        <v>-5.4485752195244004</v>
      </c>
      <c r="F78" s="82">
        <f t="shared" ca="1" si="6"/>
        <v>170.86499999999936</v>
      </c>
      <c r="G78" s="79">
        <f t="shared" ca="1" si="3"/>
        <v>-4</v>
      </c>
      <c r="H78" s="53">
        <f t="shared" ca="1" si="7"/>
        <v>21.817190531463101</v>
      </c>
    </row>
    <row r="79" spans="1:8" x14ac:dyDescent="0.25">
      <c r="A79" s="13">
        <f t="shared" si="4"/>
        <v>65</v>
      </c>
      <c r="B79" s="51">
        <f t="shared" ca="1" si="4"/>
        <v>44115</v>
      </c>
      <c r="C79" s="94">
        <f t="shared" ca="1" si="5"/>
        <v>173.87820781725088</v>
      </c>
      <c r="D79" s="15">
        <f t="shared" ca="1" si="1"/>
        <v>-0.6732169632247178</v>
      </c>
      <c r="E79" s="15">
        <f t="shared" ca="1" si="2"/>
        <v>-6.1217921827491182</v>
      </c>
      <c r="F79" s="82">
        <f t="shared" ca="1" si="6"/>
        <v>170.71999999999935</v>
      </c>
      <c r="G79" s="79">
        <f t="shared" ca="1" si="3"/>
        <v>-4</v>
      </c>
      <c r="H79" s="53">
        <f t="shared" ca="1" si="7"/>
        <v>21.733045112574892</v>
      </c>
    </row>
    <row r="80" spans="1:8" x14ac:dyDescent="0.25">
      <c r="A80" s="13">
        <f t="shared" si="4"/>
        <v>66</v>
      </c>
      <c r="B80" s="51">
        <f t="shared" ca="1" si="4"/>
        <v>44116</v>
      </c>
      <c r="C80" s="94">
        <f t="shared" ca="1" si="5"/>
        <v>172.80017235281935</v>
      </c>
      <c r="D80" s="15">
        <f t="shared" ref="D80:D103" ca="1" si="8">IF(ISBLANK(C80),,C80-C79)</f>
        <v>-1.0780354644315366</v>
      </c>
      <c r="E80" s="15">
        <f t="shared" ref="E80:E103" ca="1" si="9">IF(ISBLANK(C80),,C80-C$5)</f>
        <v>-7.1998276471806548</v>
      </c>
      <c r="F80" s="82">
        <f t="shared" ca="1" si="6"/>
        <v>170.57499999999933</v>
      </c>
      <c r="G80" s="79">
        <f t="shared" ref="G80:G103" ca="1" si="10">IF(ISBLANK(C80),"",INT((F80-C80)))</f>
        <v>-3</v>
      </c>
      <c r="H80" s="53">
        <f t="shared" ca="1" si="7"/>
        <v>21.598301410787546</v>
      </c>
    </row>
    <row r="81" spans="1:8" x14ac:dyDescent="0.25">
      <c r="A81" s="13">
        <f t="shared" ref="A81:B103" si="11">A80+1</f>
        <v>67</v>
      </c>
      <c r="B81" s="51">
        <f t="shared" ca="1" si="11"/>
        <v>44117</v>
      </c>
      <c r="C81" s="94">
        <f t="shared" ref="C81:C144" ca="1" si="12">C80+RAND()*2-1.15</f>
        <v>172.05528776703869</v>
      </c>
      <c r="D81" s="15">
        <f t="shared" ca="1" si="8"/>
        <v>-0.7448845857806532</v>
      </c>
      <c r="E81" s="15">
        <f t="shared" ca="1" si="9"/>
        <v>-7.944712232961308</v>
      </c>
      <c r="F81" s="82">
        <f t="shared" ref="F81:F144" ca="1" si="13">IF(F80&gt;F$5,F80+C$9,0)</f>
        <v>170.42999999999932</v>
      </c>
      <c r="G81" s="79">
        <f t="shared" ca="1" si="10"/>
        <v>-2</v>
      </c>
      <c r="H81" s="53">
        <f t="shared" ca="1" si="7"/>
        <v>21.505198252492708</v>
      </c>
    </row>
    <row r="82" spans="1:8" x14ac:dyDescent="0.25">
      <c r="A82" s="13">
        <f t="shared" si="11"/>
        <v>68</v>
      </c>
      <c r="B82" s="51">
        <f t="shared" ca="1" si="11"/>
        <v>44118</v>
      </c>
      <c r="C82" s="94">
        <f t="shared" ca="1" si="12"/>
        <v>171.98543076766808</v>
      </c>
      <c r="D82" s="15">
        <f t="shared" ca="1" si="8"/>
        <v>-6.9856999370614403E-2</v>
      </c>
      <c r="E82" s="15">
        <f t="shared" ca="1" si="9"/>
        <v>-8.0145692323319224</v>
      </c>
      <c r="F82" s="82">
        <f t="shared" ca="1" si="13"/>
        <v>170.28499999999931</v>
      </c>
      <c r="G82" s="79">
        <f t="shared" ca="1" si="10"/>
        <v>-2</v>
      </c>
      <c r="H82" s="53">
        <f t="shared" ca="1" si="7"/>
        <v>21.496466822960453</v>
      </c>
    </row>
    <row r="83" spans="1:8" x14ac:dyDescent="0.25">
      <c r="A83" s="13">
        <f t="shared" si="11"/>
        <v>69</v>
      </c>
      <c r="B83" s="51">
        <f t="shared" ca="1" si="11"/>
        <v>44119</v>
      </c>
      <c r="C83" s="94">
        <f t="shared" ca="1" si="12"/>
        <v>172.54613665120863</v>
      </c>
      <c r="D83" s="15">
        <f t="shared" ca="1" si="8"/>
        <v>0.56070588354054962</v>
      </c>
      <c r="E83" s="15">
        <f t="shared" ca="1" si="9"/>
        <v>-7.4538633487913728</v>
      </c>
      <c r="F83" s="82">
        <f t="shared" ca="1" si="13"/>
        <v>170.1399999999993</v>
      </c>
      <c r="G83" s="79">
        <f t="shared" ca="1" si="10"/>
        <v>-3</v>
      </c>
      <c r="H83" s="53">
        <f t="shared" ca="1" si="7"/>
        <v>21.566549476875778</v>
      </c>
    </row>
    <row r="84" spans="1:8" x14ac:dyDescent="0.25">
      <c r="A84" s="13">
        <f t="shared" si="11"/>
        <v>70</v>
      </c>
      <c r="B84" s="51">
        <f t="shared" ca="1" si="11"/>
        <v>44120</v>
      </c>
      <c r="C84" s="94">
        <f t="shared" ca="1" si="12"/>
        <v>172.01962567836978</v>
      </c>
      <c r="D84" s="15">
        <f t="shared" ca="1" si="8"/>
        <v>-0.52651097283884951</v>
      </c>
      <c r="E84" s="15">
        <f t="shared" ca="1" si="9"/>
        <v>-7.9803743216302223</v>
      </c>
      <c r="F84" s="82">
        <f t="shared" ca="1" si="13"/>
        <v>169.99499999999929</v>
      </c>
      <c r="G84" s="79">
        <f t="shared" ca="1" si="10"/>
        <v>-3</v>
      </c>
      <c r="H84" s="53">
        <f t="shared" ca="1" si="7"/>
        <v>21.500740846406117</v>
      </c>
    </row>
    <row r="85" spans="1:8" x14ac:dyDescent="0.25">
      <c r="A85" s="13">
        <f t="shared" si="11"/>
        <v>71</v>
      </c>
      <c r="B85" s="51">
        <f t="shared" ca="1" si="11"/>
        <v>44121</v>
      </c>
      <c r="C85" s="94">
        <f t="shared" ca="1" si="12"/>
        <v>170.91707151557415</v>
      </c>
      <c r="D85" s="15">
        <f t="shared" ca="1" si="8"/>
        <v>-1.1025541627956272</v>
      </c>
      <c r="E85" s="15">
        <f t="shared" ca="1" si="9"/>
        <v>-9.0829284844258495</v>
      </c>
      <c r="F85" s="82">
        <f t="shared" ca="1" si="13"/>
        <v>169.84999999999928</v>
      </c>
      <c r="G85" s="79">
        <f t="shared" ca="1" si="10"/>
        <v>-2</v>
      </c>
      <c r="H85" s="53">
        <f t="shared" ca="1" si="7"/>
        <v>21.362932551393786</v>
      </c>
    </row>
    <row r="86" spans="1:8" x14ac:dyDescent="0.25">
      <c r="A86" s="13">
        <f t="shared" si="11"/>
        <v>72</v>
      </c>
      <c r="B86" s="51">
        <f t="shared" ca="1" si="11"/>
        <v>44122</v>
      </c>
      <c r="C86" s="94">
        <f t="shared" ca="1" si="12"/>
        <v>171.31606294507446</v>
      </c>
      <c r="D86" s="15">
        <f t="shared" ca="1" si="8"/>
        <v>0.39899142950031319</v>
      </c>
      <c r="E86" s="15">
        <f t="shared" ca="1" si="9"/>
        <v>-8.6839370549255364</v>
      </c>
      <c r="F86" s="82">
        <f t="shared" ca="1" si="13"/>
        <v>169.70499999999927</v>
      </c>
      <c r="G86" s="79">
        <f t="shared" ca="1" si="10"/>
        <v>-2</v>
      </c>
      <c r="H86" s="53">
        <f t="shared" ca="1" si="7"/>
        <v>21.412802508334998</v>
      </c>
    </row>
    <row r="87" spans="1:8" x14ac:dyDescent="0.25">
      <c r="A87" s="13">
        <f t="shared" si="11"/>
        <v>73</v>
      </c>
      <c r="B87" s="51">
        <f t="shared" ca="1" si="11"/>
        <v>44123</v>
      </c>
      <c r="C87" s="94">
        <f t="shared" ca="1" si="12"/>
        <v>171.28083654490939</v>
      </c>
      <c r="D87" s="15">
        <f t="shared" ca="1" si="8"/>
        <v>-3.5226400165072391E-2</v>
      </c>
      <c r="E87" s="15">
        <f t="shared" ca="1" si="9"/>
        <v>-8.7191634550906087</v>
      </c>
      <c r="F87" s="82">
        <f t="shared" ca="1" si="13"/>
        <v>169.55999999999926</v>
      </c>
      <c r="G87" s="79">
        <f t="shared" ca="1" si="10"/>
        <v>-2</v>
      </c>
      <c r="H87" s="53">
        <f t="shared" ca="1" si="7"/>
        <v>21.408399558974342</v>
      </c>
    </row>
    <row r="88" spans="1:8" x14ac:dyDescent="0.25">
      <c r="A88" s="13">
        <f t="shared" si="11"/>
        <v>74</v>
      </c>
      <c r="B88" s="51">
        <f t="shared" ca="1" si="11"/>
        <v>44124</v>
      </c>
      <c r="C88" s="94">
        <f t="shared" ca="1" si="12"/>
        <v>171.21931992478807</v>
      </c>
      <c r="D88" s="15">
        <f t="shared" ca="1" si="8"/>
        <v>-6.1516620121324195E-2</v>
      </c>
      <c r="E88" s="15">
        <f t="shared" ca="1" si="9"/>
        <v>-8.7806800752119329</v>
      </c>
      <c r="F88" s="82">
        <f t="shared" ca="1" si="13"/>
        <v>169.41499999999925</v>
      </c>
      <c r="G88" s="79">
        <f t="shared" ca="1" si="10"/>
        <v>-2</v>
      </c>
      <c r="H88" s="53">
        <f t="shared" ca="1" si="7"/>
        <v>21.400710593824236</v>
      </c>
    </row>
    <row r="89" spans="1:8" x14ac:dyDescent="0.25">
      <c r="A89" s="13">
        <f t="shared" si="11"/>
        <v>75</v>
      </c>
      <c r="B89" s="51">
        <f t="shared" ca="1" si="11"/>
        <v>44125</v>
      </c>
      <c r="C89" s="94">
        <f t="shared" ca="1" si="12"/>
        <v>170.77377841960603</v>
      </c>
      <c r="D89" s="15">
        <f t="shared" ca="1" si="8"/>
        <v>-0.44554150518203528</v>
      </c>
      <c r="E89" s="15">
        <f t="shared" ca="1" si="9"/>
        <v>-9.2262215803939682</v>
      </c>
      <c r="F89" s="82">
        <f t="shared" ca="1" si="13"/>
        <v>169.26999999999924</v>
      </c>
      <c r="G89" s="79">
        <f t="shared" ca="1" si="10"/>
        <v>-2</v>
      </c>
      <c r="H89" s="53">
        <f t="shared" ca="1" si="7"/>
        <v>21.345022340803919</v>
      </c>
    </row>
    <row r="90" spans="1:8" x14ac:dyDescent="0.25">
      <c r="A90" s="13">
        <f t="shared" si="11"/>
        <v>76</v>
      </c>
      <c r="B90" s="51">
        <f t="shared" ca="1" si="11"/>
        <v>44126</v>
      </c>
      <c r="C90" s="94">
        <f t="shared" ca="1" si="12"/>
        <v>171.17330843629858</v>
      </c>
      <c r="D90" s="15">
        <f t="shared" ca="1" si="8"/>
        <v>0.39953001669255173</v>
      </c>
      <c r="E90" s="15">
        <f t="shared" ca="1" si="9"/>
        <v>-8.8266915637014165</v>
      </c>
      <c r="F90" s="82">
        <f t="shared" ca="1" si="13"/>
        <v>169.12499999999923</v>
      </c>
      <c r="G90" s="79">
        <f t="shared" ca="1" si="10"/>
        <v>-3</v>
      </c>
      <c r="H90" s="53">
        <f t="shared" ca="1" si="7"/>
        <v>21.39495961578281</v>
      </c>
    </row>
    <row r="91" spans="1:8" x14ac:dyDescent="0.25">
      <c r="A91" s="13">
        <f t="shared" si="11"/>
        <v>77</v>
      </c>
      <c r="B91" s="51">
        <f t="shared" ca="1" si="11"/>
        <v>44127</v>
      </c>
      <c r="C91" s="94">
        <f t="shared" ca="1" si="12"/>
        <v>171.54886902697916</v>
      </c>
      <c r="D91" s="15">
        <f t="shared" ca="1" si="8"/>
        <v>0.37556059068057834</v>
      </c>
      <c r="E91" s="15">
        <f t="shared" ca="1" si="9"/>
        <v>-8.4511309730208382</v>
      </c>
      <c r="F91" s="82">
        <f t="shared" ca="1" si="13"/>
        <v>168.97999999999922</v>
      </c>
      <c r="G91" s="79">
        <f t="shared" ca="1" si="10"/>
        <v>-3</v>
      </c>
      <c r="H91" s="53">
        <f t="shared" ca="1" si="7"/>
        <v>21.441900951113027</v>
      </c>
    </row>
    <row r="92" spans="1:8" x14ac:dyDescent="0.25">
      <c r="A92" s="13">
        <f t="shared" si="11"/>
        <v>78</v>
      </c>
      <c r="B92" s="51">
        <f t="shared" ca="1" si="11"/>
        <v>44128</v>
      </c>
      <c r="C92" s="94">
        <f t="shared" ca="1" si="12"/>
        <v>170.76989240211296</v>
      </c>
      <c r="D92" s="15">
        <f t="shared" ca="1" si="8"/>
        <v>-0.77897662486620334</v>
      </c>
      <c r="E92" s="15">
        <f t="shared" ca="1" si="9"/>
        <v>-9.2301075978870415</v>
      </c>
      <c r="F92" s="82">
        <f t="shared" ca="1" si="13"/>
        <v>168.83499999999921</v>
      </c>
      <c r="G92" s="79">
        <f t="shared" ca="1" si="10"/>
        <v>-2</v>
      </c>
      <c r="H92" s="53">
        <f t="shared" ca="1" si="7"/>
        <v>21.34453662730051</v>
      </c>
    </row>
    <row r="93" spans="1:8" x14ac:dyDescent="0.25">
      <c r="A93" s="13">
        <f t="shared" si="11"/>
        <v>79</v>
      </c>
      <c r="B93" s="51">
        <f t="shared" ca="1" si="11"/>
        <v>44129</v>
      </c>
      <c r="C93" s="94">
        <f t="shared" ca="1" si="12"/>
        <v>171.49480843327578</v>
      </c>
      <c r="D93" s="15">
        <f t="shared" ca="1" si="8"/>
        <v>0.72491603116282022</v>
      </c>
      <c r="E93" s="15">
        <f t="shared" ca="1" si="9"/>
        <v>-8.5051915667242213</v>
      </c>
      <c r="F93" s="82">
        <f t="shared" ca="1" si="13"/>
        <v>168.6899999999992</v>
      </c>
      <c r="G93" s="79">
        <f t="shared" ca="1" si="10"/>
        <v>-3</v>
      </c>
      <c r="H93" s="53">
        <f t="shared" ca="1" si="7"/>
        <v>21.435143915044407</v>
      </c>
    </row>
    <row r="94" spans="1:8" x14ac:dyDescent="0.25">
      <c r="A94" s="13">
        <f t="shared" si="11"/>
        <v>80</v>
      </c>
      <c r="B94" s="51">
        <f t="shared" ca="1" si="11"/>
        <v>44130</v>
      </c>
      <c r="C94" s="94">
        <f t="shared" ca="1" si="12"/>
        <v>172.02244438415889</v>
      </c>
      <c r="D94" s="15">
        <f t="shared" ca="1" si="8"/>
        <v>0.52763595088310922</v>
      </c>
      <c r="E94" s="15">
        <f t="shared" ca="1" si="9"/>
        <v>-7.9775556158411121</v>
      </c>
      <c r="F94" s="82">
        <f t="shared" ca="1" si="13"/>
        <v>168.54499999999919</v>
      </c>
      <c r="G94" s="79">
        <f t="shared" ca="1" si="10"/>
        <v>-4</v>
      </c>
      <c r="H94" s="53">
        <f t="shared" ca="1" si="7"/>
        <v>21.501093156571045</v>
      </c>
    </row>
    <row r="95" spans="1:8" x14ac:dyDescent="0.25">
      <c r="A95" s="13">
        <f t="shared" si="11"/>
        <v>81</v>
      </c>
      <c r="B95" s="51">
        <f t="shared" ca="1" si="11"/>
        <v>44131</v>
      </c>
      <c r="C95" s="94">
        <f t="shared" ca="1" si="12"/>
        <v>172.7691774518633</v>
      </c>
      <c r="D95" s="15">
        <f t="shared" ca="1" si="8"/>
        <v>0.74673306770441172</v>
      </c>
      <c r="E95" s="15">
        <f t="shared" ca="1" si="9"/>
        <v>-7.2308225481367003</v>
      </c>
      <c r="F95" s="82">
        <f t="shared" ca="1" si="13"/>
        <v>168.39999999999918</v>
      </c>
      <c r="G95" s="79">
        <f t="shared" ca="1" si="10"/>
        <v>-5</v>
      </c>
      <c r="H95" s="53">
        <f t="shared" ca="1" si="7"/>
        <v>21.594427356705705</v>
      </c>
    </row>
    <row r="96" spans="1:8" x14ac:dyDescent="0.25">
      <c r="A96" s="13">
        <f t="shared" si="11"/>
        <v>82</v>
      </c>
      <c r="B96" s="51">
        <f t="shared" ca="1" si="11"/>
        <v>44132</v>
      </c>
      <c r="C96" s="94">
        <f t="shared" ca="1" si="12"/>
        <v>172.03926108099117</v>
      </c>
      <c r="D96" s="15">
        <f t="shared" ca="1" si="8"/>
        <v>-0.72991637087213235</v>
      </c>
      <c r="E96" s="15">
        <f t="shared" ca="1" si="9"/>
        <v>-7.9607389190088327</v>
      </c>
      <c r="F96" s="82">
        <f t="shared" ca="1" si="13"/>
        <v>168.25499999999917</v>
      </c>
      <c r="G96" s="79">
        <f t="shared" ca="1" si="10"/>
        <v>-4</v>
      </c>
      <c r="H96" s="53">
        <f t="shared" ca="1" si="7"/>
        <v>21.503195076273855</v>
      </c>
    </row>
    <row r="97" spans="1:8" x14ac:dyDescent="0.25">
      <c r="A97" s="13">
        <f t="shared" si="11"/>
        <v>83</v>
      </c>
      <c r="B97" s="51">
        <f t="shared" ca="1" si="11"/>
        <v>44133</v>
      </c>
      <c r="C97" s="94">
        <f t="shared" ca="1" si="12"/>
        <v>172.62804436190419</v>
      </c>
      <c r="D97" s="15">
        <f t="shared" ca="1" si="8"/>
        <v>0.58878328091302023</v>
      </c>
      <c r="E97" s="15">
        <f t="shared" ca="1" si="9"/>
        <v>-7.3719556380958124</v>
      </c>
      <c r="F97" s="82">
        <f t="shared" ca="1" si="13"/>
        <v>168.10999999999916</v>
      </c>
      <c r="G97" s="79">
        <f t="shared" ca="1" si="10"/>
        <v>-5</v>
      </c>
      <c r="H97" s="53">
        <f t="shared" ca="1" si="7"/>
        <v>21.576787125365257</v>
      </c>
    </row>
    <row r="98" spans="1:8" x14ac:dyDescent="0.25">
      <c r="A98" s="13">
        <f t="shared" si="11"/>
        <v>84</v>
      </c>
      <c r="B98" s="51">
        <f t="shared" ca="1" si="11"/>
        <v>44134</v>
      </c>
      <c r="C98" s="94">
        <f t="shared" ca="1" si="12"/>
        <v>173.21793297099998</v>
      </c>
      <c r="D98" s="15">
        <f t="shared" ca="1" si="8"/>
        <v>0.58988860909579444</v>
      </c>
      <c r="E98" s="15">
        <f t="shared" ca="1" si="9"/>
        <v>-6.782067029000018</v>
      </c>
      <c r="F98" s="82">
        <f t="shared" ca="1" si="13"/>
        <v>167.96499999999915</v>
      </c>
      <c r="G98" s="79">
        <f t="shared" ca="1" si="10"/>
        <v>-6</v>
      </c>
      <c r="H98" s="53">
        <f t="shared" ca="1" si="7"/>
        <v>21.65051732947656</v>
      </c>
    </row>
    <row r="99" spans="1:8" x14ac:dyDescent="0.25">
      <c r="A99" s="13">
        <f t="shared" si="11"/>
        <v>85</v>
      </c>
      <c r="B99" s="51">
        <f t="shared" ca="1" si="11"/>
        <v>44135</v>
      </c>
      <c r="C99" s="94">
        <f t="shared" ca="1" si="12"/>
        <v>173.45049158045427</v>
      </c>
      <c r="D99" s="15">
        <f t="shared" ca="1" si="8"/>
        <v>0.23255860945428708</v>
      </c>
      <c r="E99" s="15">
        <f t="shared" ca="1" si="9"/>
        <v>-6.5495084195457309</v>
      </c>
      <c r="F99" s="82">
        <f t="shared" ca="1" si="13"/>
        <v>167.81999999999914</v>
      </c>
      <c r="G99" s="79">
        <f t="shared" ca="1" si="10"/>
        <v>-6</v>
      </c>
      <c r="H99" s="53">
        <f t="shared" ca="1" si="7"/>
        <v>21.679584840661743</v>
      </c>
    </row>
    <row r="100" spans="1:8" x14ac:dyDescent="0.25">
      <c r="A100" s="13">
        <f t="shared" si="11"/>
        <v>86</v>
      </c>
      <c r="B100" s="51">
        <f t="shared" ca="1" si="11"/>
        <v>44136</v>
      </c>
      <c r="C100" s="94">
        <f t="shared" ca="1" si="12"/>
        <v>173.08363632131105</v>
      </c>
      <c r="D100" s="15">
        <f t="shared" ca="1" si="8"/>
        <v>-0.3668552591432217</v>
      </c>
      <c r="E100" s="15">
        <f t="shared" ca="1" si="9"/>
        <v>-6.9163636786889526</v>
      </c>
      <c r="F100" s="82">
        <f t="shared" ca="1" si="13"/>
        <v>167.67499999999913</v>
      </c>
      <c r="G100" s="79">
        <f t="shared" ca="1" si="10"/>
        <v>-6</v>
      </c>
      <c r="H100" s="53">
        <f t="shared" ca="1" si="7"/>
        <v>21.633731585116777</v>
      </c>
    </row>
    <row r="101" spans="1:8" x14ac:dyDescent="0.25">
      <c r="A101" s="13">
        <f t="shared" si="11"/>
        <v>87</v>
      </c>
      <c r="B101" s="51">
        <f t="shared" ca="1" si="11"/>
        <v>44137</v>
      </c>
      <c r="C101" s="94">
        <f t="shared" ca="1" si="12"/>
        <v>172.25795549924655</v>
      </c>
      <c r="D101" s="15">
        <f t="shared" ca="1" si="8"/>
        <v>-0.82568082206449844</v>
      </c>
      <c r="E101" s="15">
        <f t="shared" ca="1" si="9"/>
        <v>-7.7420445007534511</v>
      </c>
      <c r="F101" s="82">
        <f t="shared" ca="1" si="13"/>
        <v>167.52999999999912</v>
      </c>
      <c r="G101" s="79">
        <f t="shared" ca="1" si="10"/>
        <v>-5</v>
      </c>
      <c r="H101" s="53">
        <f t="shared" ca="1" si="7"/>
        <v>21.530529701569783</v>
      </c>
    </row>
    <row r="102" spans="1:8" x14ac:dyDescent="0.25">
      <c r="A102" s="13">
        <f t="shared" si="11"/>
        <v>88</v>
      </c>
      <c r="B102" s="51">
        <f t="shared" ca="1" si="11"/>
        <v>44138</v>
      </c>
      <c r="C102" s="94">
        <f t="shared" ca="1" si="12"/>
        <v>172.32158670862955</v>
      </c>
      <c r="D102" s="15">
        <f t="shared" ca="1" si="8"/>
        <v>6.3631209383004261E-2</v>
      </c>
      <c r="E102" s="15">
        <f t="shared" ca="1" si="9"/>
        <v>-7.6784132913704468</v>
      </c>
      <c r="F102" s="82">
        <f t="shared" ca="1" si="13"/>
        <v>167.38499999999911</v>
      </c>
      <c r="G102" s="79">
        <f t="shared" ca="1" si="10"/>
        <v>-5</v>
      </c>
      <c r="H102" s="53">
        <f t="shared" ca="1" si="7"/>
        <v>21.538482969327998</v>
      </c>
    </row>
    <row r="103" spans="1:8" x14ac:dyDescent="0.25">
      <c r="A103" s="13">
        <f t="shared" si="11"/>
        <v>89</v>
      </c>
      <c r="B103" s="51">
        <f t="shared" ca="1" si="11"/>
        <v>44139</v>
      </c>
      <c r="C103" s="94">
        <f t="shared" ca="1" si="12"/>
        <v>173.10179121190848</v>
      </c>
      <c r="D103" s="15">
        <f t="shared" ca="1" si="8"/>
        <v>0.78020450327892377</v>
      </c>
      <c r="E103" s="15">
        <f t="shared" ca="1" si="9"/>
        <v>-6.898208788091523</v>
      </c>
      <c r="F103" s="82">
        <f t="shared" ca="1" si="13"/>
        <v>167.2399999999991</v>
      </c>
      <c r="G103" s="79">
        <f t="shared" ca="1" si="10"/>
        <v>-6</v>
      </c>
      <c r="H103" s="53">
        <f t="shared" ca="1" si="7"/>
        <v>21.636000765719228</v>
      </c>
    </row>
    <row r="104" spans="1:8" x14ac:dyDescent="0.25">
      <c r="A104" s="13">
        <f t="shared" ref="A104:B104" si="14">A103+1</f>
        <v>90</v>
      </c>
      <c r="B104" s="51">
        <f t="shared" ca="1" si="14"/>
        <v>44140</v>
      </c>
      <c r="C104" s="94">
        <f t="shared" ca="1" si="12"/>
        <v>172.99960054129713</v>
      </c>
      <c r="D104" s="15">
        <f t="shared" ref="D104:D167" ca="1" si="15">IF(ISBLANK(C104),,C104-C103)</f>
        <v>-0.10219067061134979</v>
      </c>
      <c r="E104" s="15">
        <f t="shared" ref="E104:E167" ca="1" si="16">IF(ISBLANK(C104),,C104-C$5)</f>
        <v>-7.0003994587028728</v>
      </c>
      <c r="F104" s="82">
        <f t="shared" ca="1" si="13"/>
        <v>167.09499999999909</v>
      </c>
      <c r="G104" s="79">
        <f t="shared" ref="G104:G167" ca="1" si="17">IF(ISBLANK(C104),"",INT((F104-C104)))</f>
        <v>-6</v>
      </c>
      <c r="H104" s="53">
        <f t="shared" ref="H104:H167" ca="1" si="18">IF(ISBLANK(C104)," ",C104/2.2046244202/($H$5/100*2.54)^2)</f>
        <v>21.623227949146294</v>
      </c>
    </row>
    <row r="105" spans="1:8" x14ac:dyDescent="0.25">
      <c r="A105" s="13">
        <f t="shared" ref="A105:B105" si="19">A104+1</f>
        <v>91</v>
      </c>
      <c r="B105" s="51">
        <f t="shared" ca="1" si="19"/>
        <v>44141</v>
      </c>
      <c r="C105" s="94">
        <f t="shared" ca="1" si="12"/>
        <v>172.63642195645198</v>
      </c>
      <c r="D105" s="15">
        <f t="shared" ca="1" si="15"/>
        <v>-0.36317858484514431</v>
      </c>
      <c r="E105" s="15">
        <f t="shared" ca="1" si="16"/>
        <v>-7.3635780435480171</v>
      </c>
      <c r="F105" s="82">
        <f t="shared" ca="1" si="13"/>
        <v>166.94999999999908</v>
      </c>
      <c r="G105" s="79">
        <f t="shared" ca="1" si="17"/>
        <v>-6</v>
      </c>
      <c r="H105" s="53">
        <f t="shared" ca="1" si="18"/>
        <v>21.57783424128926</v>
      </c>
    </row>
    <row r="106" spans="1:8" x14ac:dyDescent="0.25">
      <c r="A106" s="13">
        <f t="shared" ref="A106:B106" si="20">A105+1</f>
        <v>92</v>
      </c>
      <c r="B106" s="51">
        <f t="shared" ca="1" si="20"/>
        <v>44142</v>
      </c>
      <c r="C106" s="94">
        <f t="shared" ca="1" si="12"/>
        <v>173.44505221900286</v>
      </c>
      <c r="D106" s="15">
        <f t="shared" ca="1" si="15"/>
        <v>0.80863026255087789</v>
      </c>
      <c r="E106" s="15">
        <f t="shared" ca="1" si="16"/>
        <v>-6.5549477809971393</v>
      </c>
      <c r="F106" s="82">
        <f t="shared" ca="1" si="13"/>
        <v>166.80499999999907</v>
      </c>
      <c r="G106" s="79">
        <f t="shared" ca="1" si="17"/>
        <v>-7</v>
      </c>
      <c r="H106" s="53">
        <f t="shared" ca="1" si="18"/>
        <v>21.678904974626253</v>
      </c>
    </row>
    <row r="107" spans="1:8" x14ac:dyDescent="0.25">
      <c r="A107" s="13">
        <f t="shared" ref="A107:B107" si="21">A106+1</f>
        <v>93</v>
      </c>
      <c r="B107" s="51">
        <f t="shared" ca="1" si="21"/>
        <v>44143</v>
      </c>
      <c r="C107" s="94">
        <f t="shared" ca="1" si="12"/>
        <v>173.14834584381094</v>
      </c>
      <c r="D107" s="15">
        <f t="shared" ca="1" si="15"/>
        <v>-0.296706375191917</v>
      </c>
      <c r="E107" s="15">
        <f t="shared" ca="1" si="16"/>
        <v>-6.8516541561890563</v>
      </c>
      <c r="F107" s="82">
        <f t="shared" ca="1" si="13"/>
        <v>166.65999999999906</v>
      </c>
      <c r="G107" s="79">
        <f t="shared" ca="1" si="17"/>
        <v>-7</v>
      </c>
      <c r="H107" s="53">
        <f t="shared" ca="1" si="18"/>
        <v>21.641819631280569</v>
      </c>
    </row>
    <row r="108" spans="1:8" x14ac:dyDescent="0.25">
      <c r="A108" s="13">
        <f t="shared" ref="A108:B108" si="22">A107+1</f>
        <v>94</v>
      </c>
      <c r="B108" s="51">
        <f t="shared" ca="1" si="22"/>
        <v>44144</v>
      </c>
      <c r="C108" s="94">
        <f t="shared" ca="1" si="12"/>
        <v>173.48400188494239</v>
      </c>
      <c r="D108" s="15">
        <f t="shared" ca="1" si="15"/>
        <v>0.33565604113144332</v>
      </c>
      <c r="E108" s="15">
        <f t="shared" ca="1" si="16"/>
        <v>-6.5159981150576129</v>
      </c>
      <c r="F108" s="82">
        <f t="shared" ca="1" si="13"/>
        <v>166.51499999999905</v>
      </c>
      <c r="G108" s="79">
        <f t="shared" ca="1" si="17"/>
        <v>-7</v>
      </c>
      <c r="H108" s="53">
        <f t="shared" ca="1" si="18"/>
        <v>21.683773295145599</v>
      </c>
    </row>
    <row r="109" spans="1:8" x14ac:dyDescent="0.25">
      <c r="A109" s="13">
        <f t="shared" ref="A109:B109" si="23">A108+1</f>
        <v>95</v>
      </c>
      <c r="B109" s="51">
        <f t="shared" ca="1" si="23"/>
        <v>44145</v>
      </c>
      <c r="C109" s="94">
        <f t="shared" ca="1" si="12"/>
        <v>173.67350311811344</v>
      </c>
      <c r="D109" s="15">
        <f t="shared" ca="1" si="15"/>
        <v>0.18950123317105749</v>
      </c>
      <c r="E109" s="15">
        <f t="shared" ca="1" si="16"/>
        <v>-6.3264968818865555</v>
      </c>
      <c r="F109" s="82">
        <f t="shared" ca="1" si="13"/>
        <v>166.36999999999904</v>
      </c>
      <c r="G109" s="79">
        <f t="shared" ca="1" si="17"/>
        <v>-8</v>
      </c>
      <c r="H109" s="53">
        <f t="shared" ca="1" si="18"/>
        <v>21.707459062908534</v>
      </c>
    </row>
    <row r="110" spans="1:8" x14ac:dyDescent="0.25">
      <c r="A110" s="13">
        <f t="shared" ref="A110:B110" si="24">A109+1</f>
        <v>96</v>
      </c>
      <c r="B110" s="51">
        <f t="shared" ca="1" si="24"/>
        <v>44146</v>
      </c>
      <c r="C110" s="94">
        <f t="shared" ca="1" si="12"/>
        <v>172.7810277341861</v>
      </c>
      <c r="D110" s="15">
        <f t="shared" ca="1" si="15"/>
        <v>-0.89247538392734782</v>
      </c>
      <c r="E110" s="15">
        <f t="shared" ca="1" si="16"/>
        <v>-7.2189722658139033</v>
      </c>
      <c r="F110" s="82">
        <f t="shared" ca="1" si="13"/>
        <v>166.22499999999903</v>
      </c>
      <c r="G110" s="79">
        <f t="shared" ca="1" si="17"/>
        <v>-7</v>
      </c>
      <c r="H110" s="53">
        <f t="shared" ca="1" si="18"/>
        <v>21.595908524032833</v>
      </c>
    </row>
    <row r="111" spans="1:8" x14ac:dyDescent="0.25">
      <c r="A111" s="13">
        <f t="shared" ref="A111:B111" si="25">A110+1</f>
        <v>97</v>
      </c>
      <c r="B111" s="51">
        <f t="shared" ca="1" si="25"/>
        <v>44147</v>
      </c>
      <c r="C111" s="94">
        <f t="shared" ca="1" si="12"/>
        <v>172.43262094151416</v>
      </c>
      <c r="D111" s="15">
        <f t="shared" ca="1" si="15"/>
        <v>-0.34840679267193764</v>
      </c>
      <c r="E111" s="15">
        <f t="shared" ca="1" si="16"/>
        <v>-7.5673790584858409</v>
      </c>
      <c r="F111" s="82">
        <f t="shared" ca="1" si="13"/>
        <v>166.07999999999902</v>
      </c>
      <c r="G111" s="79">
        <f t="shared" ca="1" si="17"/>
        <v>-7</v>
      </c>
      <c r="H111" s="53">
        <f t="shared" ca="1" si="18"/>
        <v>21.552361143152158</v>
      </c>
    </row>
    <row r="112" spans="1:8" x14ac:dyDescent="0.25">
      <c r="A112" s="13">
        <f t="shared" ref="A112:B112" si="26">A111+1</f>
        <v>98</v>
      </c>
      <c r="B112" s="51">
        <f t="shared" ca="1" si="26"/>
        <v>44148</v>
      </c>
      <c r="C112" s="94">
        <f t="shared" ca="1" si="12"/>
        <v>173.13808135741647</v>
      </c>
      <c r="D112" s="15">
        <f t="shared" ca="1" si="15"/>
        <v>0.70546041590230857</v>
      </c>
      <c r="E112" s="15">
        <f t="shared" ca="1" si="16"/>
        <v>-6.8619186425835323</v>
      </c>
      <c r="F112" s="82">
        <f t="shared" ca="1" si="13"/>
        <v>165.93499999999901</v>
      </c>
      <c r="G112" s="79">
        <f t="shared" ca="1" si="17"/>
        <v>-8</v>
      </c>
      <c r="H112" s="53">
        <f t="shared" ca="1" si="18"/>
        <v>21.640536672658733</v>
      </c>
    </row>
    <row r="113" spans="1:8" x14ac:dyDescent="0.25">
      <c r="A113" s="13">
        <f t="shared" ref="A113:B113" si="27">A112+1</f>
        <v>99</v>
      </c>
      <c r="B113" s="51">
        <f t="shared" ca="1" si="27"/>
        <v>44149</v>
      </c>
      <c r="C113" s="94">
        <f t="shared" ca="1" si="12"/>
        <v>172.00257632922995</v>
      </c>
      <c r="D113" s="15">
        <f t="shared" ca="1" si="15"/>
        <v>-1.1355050281865147</v>
      </c>
      <c r="E113" s="15">
        <f t="shared" ca="1" si="16"/>
        <v>-7.997423670770047</v>
      </c>
      <c r="F113" s="82">
        <f t="shared" ca="1" si="13"/>
        <v>165.789999999999</v>
      </c>
      <c r="G113" s="79">
        <f t="shared" ca="1" si="17"/>
        <v>-7</v>
      </c>
      <c r="H113" s="53">
        <f t="shared" ca="1" si="18"/>
        <v>21.498609847480793</v>
      </c>
    </row>
    <row r="114" spans="1:8" x14ac:dyDescent="0.25">
      <c r="A114" s="13">
        <f t="shared" ref="A114:B114" si="28">A113+1</f>
        <v>100</v>
      </c>
      <c r="B114" s="51">
        <f t="shared" ca="1" si="28"/>
        <v>44150</v>
      </c>
      <c r="C114" s="94">
        <f t="shared" ca="1" si="12"/>
        <v>171.68059846201842</v>
      </c>
      <c r="D114" s="15">
        <f t="shared" ca="1" si="15"/>
        <v>-0.32197786721152966</v>
      </c>
      <c r="E114" s="15">
        <f t="shared" ca="1" si="16"/>
        <v>-8.3194015379815767</v>
      </c>
      <c r="F114" s="82">
        <f t="shared" ca="1" si="13"/>
        <v>165.64499999999899</v>
      </c>
      <c r="G114" s="79">
        <f t="shared" ca="1" si="17"/>
        <v>-7</v>
      </c>
      <c r="H114" s="53">
        <f t="shared" ca="1" si="18"/>
        <v>21.458365819196846</v>
      </c>
    </row>
    <row r="115" spans="1:8" x14ac:dyDescent="0.25">
      <c r="A115" s="13">
        <f t="shared" ref="A115:B115" si="29">A114+1</f>
        <v>101</v>
      </c>
      <c r="B115" s="51">
        <f t="shared" ca="1" si="29"/>
        <v>44151</v>
      </c>
      <c r="C115" s="94">
        <f t="shared" ca="1" si="12"/>
        <v>170.72431779878394</v>
      </c>
      <c r="D115" s="15">
        <f t="shared" ca="1" si="15"/>
        <v>-0.95628066323448024</v>
      </c>
      <c r="E115" s="15">
        <f t="shared" ca="1" si="16"/>
        <v>-9.2756822012160569</v>
      </c>
      <c r="F115" s="82">
        <f t="shared" ca="1" si="13"/>
        <v>165.49999999999898</v>
      </c>
      <c r="G115" s="79">
        <f t="shared" ca="1" si="17"/>
        <v>-6</v>
      </c>
      <c r="H115" s="53">
        <f t="shared" ca="1" si="18"/>
        <v>21.338840255555191</v>
      </c>
    </row>
    <row r="116" spans="1:8" x14ac:dyDescent="0.25">
      <c r="A116" s="13">
        <f t="shared" ref="A116:B116" si="30">A115+1</f>
        <v>102</v>
      </c>
      <c r="B116" s="51">
        <f t="shared" ca="1" si="30"/>
        <v>44152</v>
      </c>
      <c r="C116" s="94">
        <f t="shared" ca="1" si="12"/>
        <v>170.63942250095224</v>
      </c>
      <c r="D116" s="15">
        <f t="shared" ca="1" si="15"/>
        <v>-8.4895297831707239E-2</v>
      </c>
      <c r="E116" s="15">
        <f t="shared" ca="1" si="16"/>
        <v>-9.3605774990477641</v>
      </c>
      <c r="F116" s="82">
        <f t="shared" ca="1" si="13"/>
        <v>165.35499999999897</v>
      </c>
      <c r="G116" s="79">
        <f t="shared" ca="1" si="17"/>
        <v>-6</v>
      </c>
      <c r="H116" s="53">
        <f t="shared" ca="1" si="18"/>
        <v>21.32822918841352</v>
      </c>
    </row>
    <row r="117" spans="1:8" x14ac:dyDescent="0.25">
      <c r="A117" s="13">
        <f t="shared" ref="A117:B117" si="31">A116+1</f>
        <v>103</v>
      </c>
      <c r="B117" s="51">
        <f t="shared" ca="1" si="31"/>
        <v>44153</v>
      </c>
      <c r="C117" s="94">
        <f t="shared" ca="1" si="12"/>
        <v>170.65695760541536</v>
      </c>
      <c r="D117" s="15">
        <f t="shared" ca="1" si="15"/>
        <v>1.7535104463121343E-2</v>
      </c>
      <c r="E117" s="15">
        <f t="shared" ca="1" si="16"/>
        <v>-9.3430423945846428</v>
      </c>
      <c r="F117" s="82">
        <f t="shared" ca="1" si="13"/>
        <v>165.20999999999896</v>
      </c>
      <c r="G117" s="79">
        <f t="shared" ca="1" si="17"/>
        <v>-6</v>
      </c>
      <c r="H117" s="53">
        <f t="shared" ca="1" si="18"/>
        <v>21.330420901918824</v>
      </c>
    </row>
    <row r="118" spans="1:8" x14ac:dyDescent="0.25">
      <c r="A118" s="13">
        <f t="shared" ref="A118:B118" si="32">A117+1</f>
        <v>104</v>
      </c>
      <c r="B118" s="51">
        <f t="shared" ca="1" si="32"/>
        <v>44154</v>
      </c>
      <c r="C118" s="94">
        <f t="shared" ca="1" si="12"/>
        <v>169.66731170432203</v>
      </c>
      <c r="D118" s="15">
        <f t="shared" ca="1" si="15"/>
        <v>-0.98964590109332562</v>
      </c>
      <c r="E118" s="15">
        <f t="shared" ca="1" si="16"/>
        <v>-10.332688295677968</v>
      </c>
      <c r="F118" s="82">
        <f t="shared" ca="1" si="13"/>
        <v>165.06499999999895</v>
      </c>
      <c r="G118" s="79">
        <f t="shared" ca="1" si="17"/>
        <v>-5</v>
      </c>
      <c r="H118" s="53">
        <f t="shared" ca="1" si="18"/>
        <v>21.206725015677915</v>
      </c>
    </row>
    <row r="119" spans="1:8" x14ac:dyDescent="0.25">
      <c r="A119" s="13">
        <f t="shared" ref="A119:B119" si="33">A118+1</f>
        <v>105</v>
      </c>
      <c r="B119" s="51">
        <f t="shared" ca="1" si="33"/>
        <v>44155</v>
      </c>
      <c r="C119" s="94">
        <f t="shared" ca="1" si="12"/>
        <v>170.25838326108547</v>
      </c>
      <c r="D119" s="15">
        <f t="shared" ca="1" si="15"/>
        <v>0.59107155676343837</v>
      </c>
      <c r="E119" s="15">
        <f t="shared" ca="1" si="16"/>
        <v>-9.7416167389145301</v>
      </c>
      <c r="F119" s="82">
        <f t="shared" ca="1" si="13"/>
        <v>164.91999999999894</v>
      </c>
      <c r="G119" s="79">
        <f t="shared" ca="1" si="17"/>
        <v>-6</v>
      </c>
      <c r="H119" s="53">
        <f t="shared" ca="1" si="18"/>
        <v>21.280603076472055</v>
      </c>
    </row>
    <row r="120" spans="1:8" x14ac:dyDescent="0.25">
      <c r="A120" s="13">
        <f t="shared" ref="A120:B120" si="34">A119+1</f>
        <v>106</v>
      </c>
      <c r="B120" s="51">
        <f t="shared" ca="1" si="34"/>
        <v>44156</v>
      </c>
      <c r="C120" s="94">
        <f t="shared" ca="1" si="12"/>
        <v>170.60962936852877</v>
      </c>
      <c r="D120" s="15">
        <f t="shared" ca="1" si="15"/>
        <v>0.35124610744330198</v>
      </c>
      <c r="E120" s="15">
        <f t="shared" ca="1" si="16"/>
        <v>-9.3903706314712281</v>
      </c>
      <c r="F120" s="82">
        <f t="shared" ca="1" si="13"/>
        <v>164.77499999999893</v>
      </c>
      <c r="G120" s="79">
        <f t="shared" ca="1" si="17"/>
        <v>-6</v>
      </c>
      <c r="H120" s="53">
        <f t="shared" ca="1" si="18"/>
        <v>21.324505343435291</v>
      </c>
    </row>
    <row r="121" spans="1:8" x14ac:dyDescent="0.25">
      <c r="A121" s="13">
        <f t="shared" ref="A121:B121" si="35">A120+1</f>
        <v>107</v>
      </c>
      <c r="B121" s="51">
        <f t="shared" ca="1" si="35"/>
        <v>44157</v>
      </c>
      <c r="C121" s="94">
        <f t="shared" ca="1" si="12"/>
        <v>171.44896726270096</v>
      </c>
      <c r="D121" s="15">
        <f t="shared" ca="1" si="15"/>
        <v>0.83933789417218918</v>
      </c>
      <c r="E121" s="15">
        <f t="shared" ca="1" si="16"/>
        <v>-8.5510327372990389</v>
      </c>
      <c r="F121" s="82">
        <f t="shared" ca="1" si="13"/>
        <v>164.62999999999892</v>
      </c>
      <c r="G121" s="79">
        <f t="shared" ca="1" si="17"/>
        <v>-7</v>
      </c>
      <c r="H121" s="53">
        <f t="shared" ca="1" si="18"/>
        <v>21.429414225046898</v>
      </c>
    </row>
    <row r="122" spans="1:8" x14ac:dyDescent="0.25">
      <c r="A122" s="13">
        <f t="shared" ref="A122:B122" si="36">A121+1</f>
        <v>108</v>
      </c>
      <c r="B122" s="51">
        <f t="shared" ca="1" si="36"/>
        <v>44158</v>
      </c>
      <c r="C122" s="94">
        <f t="shared" ca="1" si="12"/>
        <v>172.16121228498963</v>
      </c>
      <c r="D122" s="15">
        <f t="shared" ca="1" si="15"/>
        <v>0.71224502228866982</v>
      </c>
      <c r="E122" s="15">
        <f t="shared" ca="1" si="16"/>
        <v>-7.8387877150103691</v>
      </c>
      <c r="F122" s="82">
        <f t="shared" ca="1" si="13"/>
        <v>164.48499999999891</v>
      </c>
      <c r="G122" s="79">
        <f t="shared" ca="1" si="17"/>
        <v>-8</v>
      </c>
      <c r="H122" s="53">
        <f t="shared" ca="1" si="18"/>
        <v>21.518437762814639</v>
      </c>
    </row>
    <row r="123" spans="1:8" x14ac:dyDescent="0.25">
      <c r="A123" s="13">
        <f t="shared" ref="A123:B123" si="37">A122+1</f>
        <v>109</v>
      </c>
      <c r="B123" s="51">
        <f t="shared" ca="1" si="37"/>
        <v>44159</v>
      </c>
      <c r="C123" s="94">
        <f t="shared" ca="1" si="12"/>
        <v>172.64784756376091</v>
      </c>
      <c r="D123" s="15">
        <f t="shared" ca="1" si="15"/>
        <v>0.48663527877127422</v>
      </c>
      <c r="E123" s="15">
        <f t="shared" ca="1" si="16"/>
        <v>-7.3521524362390949</v>
      </c>
      <c r="F123" s="82">
        <f t="shared" ca="1" si="13"/>
        <v>164.33999999999889</v>
      </c>
      <c r="G123" s="79">
        <f t="shared" ca="1" si="17"/>
        <v>-9</v>
      </c>
      <c r="H123" s="53">
        <f t="shared" ca="1" si="18"/>
        <v>21.579262328467067</v>
      </c>
    </row>
    <row r="124" spans="1:8" x14ac:dyDescent="0.25">
      <c r="A124" s="13">
        <f t="shared" ref="A124:B124" si="38">A123+1</f>
        <v>110</v>
      </c>
      <c r="B124" s="51">
        <f t="shared" ca="1" si="38"/>
        <v>44160</v>
      </c>
      <c r="C124" s="94">
        <f t="shared" ca="1" si="12"/>
        <v>171.63593506892263</v>
      </c>
      <c r="D124" s="15">
        <f t="shared" ca="1" si="15"/>
        <v>-1.0119124948382705</v>
      </c>
      <c r="E124" s="15">
        <f t="shared" ca="1" si="16"/>
        <v>-8.3640649310773654</v>
      </c>
      <c r="F124" s="82">
        <f t="shared" ca="1" si="13"/>
        <v>164.19499999999888</v>
      </c>
      <c r="G124" s="79">
        <f t="shared" ca="1" si="17"/>
        <v>-8</v>
      </c>
      <c r="H124" s="53">
        <f t="shared" ca="1" si="18"/>
        <v>21.452783339660069</v>
      </c>
    </row>
    <row r="125" spans="1:8" x14ac:dyDescent="0.25">
      <c r="A125" s="13">
        <f t="shared" ref="A125:B125" si="39">A124+1</f>
        <v>111</v>
      </c>
      <c r="B125" s="51">
        <f t="shared" ca="1" si="39"/>
        <v>44161</v>
      </c>
      <c r="C125" s="94">
        <f t="shared" ca="1" si="12"/>
        <v>172.36541054071665</v>
      </c>
      <c r="D125" s="15">
        <f t="shared" ca="1" si="15"/>
        <v>0.72947547179401795</v>
      </c>
      <c r="E125" s="15">
        <f t="shared" ca="1" si="16"/>
        <v>-7.6345894592833474</v>
      </c>
      <c r="F125" s="82">
        <f t="shared" ca="1" si="13"/>
        <v>164.04999999999887</v>
      </c>
      <c r="G125" s="79">
        <f t="shared" ca="1" si="17"/>
        <v>-9</v>
      </c>
      <c r="H125" s="53">
        <f t="shared" ca="1" si="18"/>
        <v>21.543960512096071</v>
      </c>
    </row>
    <row r="126" spans="1:8" x14ac:dyDescent="0.25">
      <c r="A126" s="13">
        <f t="shared" ref="A126:B126" si="40">A125+1</f>
        <v>112</v>
      </c>
      <c r="B126" s="51">
        <f t="shared" ca="1" si="40"/>
        <v>44162</v>
      </c>
      <c r="C126" s="94">
        <f t="shared" ca="1" si="12"/>
        <v>171.82595757121646</v>
      </c>
      <c r="D126" s="15">
        <f t="shared" ca="1" si="15"/>
        <v>-0.53945296950018928</v>
      </c>
      <c r="E126" s="15">
        <f t="shared" ca="1" si="16"/>
        <v>-8.1740424287835367</v>
      </c>
      <c r="F126" s="82">
        <f t="shared" ca="1" si="13"/>
        <v>163.90499999999886</v>
      </c>
      <c r="G126" s="79">
        <f t="shared" ca="1" si="17"/>
        <v>-8</v>
      </c>
      <c r="H126" s="53">
        <f t="shared" ca="1" si="18"/>
        <v>21.476534260874399</v>
      </c>
    </row>
    <row r="127" spans="1:8" x14ac:dyDescent="0.25">
      <c r="A127" s="13">
        <f t="shared" ref="A127:B127" si="41">A126+1</f>
        <v>113</v>
      </c>
      <c r="B127" s="51">
        <f t="shared" ca="1" si="41"/>
        <v>44163</v>
      </c>
      <c r="C127" s="94">
        <f t="shared" ca="1" si="12"/>
        <v>172.20813103881758</v>
      </c>
      <c r="D127" s="15">
        <f t="shared" ca="1" si="15"/>
        <v>0.38217346760112036</v>
      </c>
      <c r="E127" s="15">
        <f t="shared" ca="1" si="16"/>
        <v>-7.7918689611824163</v>
      </c>
      <c r="F127" s="82">
        <f t="shared" ca="1" si="13"/>
        <v>163.75999999999885</v>
      </c>
      <c r="G127" s="79">
        <f t="shared" ca="1" si="17"/>
        <v>-9</v>
      </c>
      <c r="H127" s="53">
        <f t="shared" ca="1" si="18"/>
        <v>21.524302139992027</v>
      </c>
    </row>
    <row r="128" spans="1:8" x14ac:dyDescent="0.25">
      <c r="A128" s="13">
        <f t="shared" ref="A128:B128" si="42">A127+1</f>
        <v>114</v>
      </c>
      <c r="B128" s="51">
        <f t="shared" ca="1" si="42"/>
        <v>44164</v>
      </c>
      <c r="C128" s="94">
        <f t="shared" ca="1" si="12"/>
        <v>172.43682551199345</v>
      </c>
      <c r="D128" s="15">
        <f t="shared" ca="1" si="15"/>
        <v>0.22869447317586378</v>
      </c>
      <c r="E128" s="15">
        <f t="shared" ca="1" si="16"/>
        <v>-7.5631744880065526</v>
      </c>
      <c r="F128" s="82">
        <f t="shared" ca="1" si="13"/>
        <v>163.61499999999884</v>
      </c>
      <c r="G128" s="79">
        <f t="shared" ca="1" si="17"/>
        <v>-9</v>
      </c>
      <c r="H128" s="53">
        <f t="shared" ca="1" si="18"/>
        <v>21.552886672607819</v>
      </c>
    </row>
    <row r="129" spans="1:8" x14ac:dyDescent="0.25">
      <c r="A129" s="13">
        <f t="shared" ref="A129:B129" si="43">A128+1</f>
        <v>115</v>
      </c>
      <c r="B129" s="51">
        <f t="shared" ca="1" si="43"/>
        <v>44165</v>
      </c>
      <c r="C129" s="94">
        <f t="shared" ca="1" si="12"/>
        <v>173.15917030000779</v>
      </c>
      <c r="D129" s="15">
        <f t="shared" ca="1" si="15"/>
        <v>0.72234478801433966</v>
      </c>
      <c r="E129" s="15">
        <f t="shared" ca="1" si="16"/>
        <v>-6.8408296999922129</v>
      </c>
      <c r="F129" s="82">
        <f t="shared" ca="1" si="13"/>
        <v>163.46999999999883</v>
      </c>
      <c r="G129" s="79">
        <f t="shared" ca="1" si="17"/>
        <v>-10</v>
      </c>
      <c r="H129" s="53">
        <f t="shared" ca="1" si="18"/>
        <v>21.643172580553504</v>
      </c>
    </row>
    <row r="130" spans="1:8" x14ac:dyDescent="0.25">
      <c r="A130" s="13">
        <f t="shared" ref="A130:B130" si="44">A129+1</f>
        <v>116</v>
      </c>
      <c r="B130" s="51">
        <f t="shared" ca="1" si="44"/>
        <v>44166</v>
      </c>
      <c r="C130" s="94">
        <f t="shared" ca="1" si="12"/>
        <v>172.63827393727456</v>
      </c>
      <c r="D130" s="15">
        <f t="shared" ca="1" si="15"/>
        <v>-0.52089636273322526</v>
      </c>
      <c r="E130" s="15">
        <f t="shared" ca="1" si="16"/>
        <v>-7.3617260627254382</v>
      </c>
      <c r="F130" s="82">
        <f t="shared" ca="1" si="13"/>
        <v>163.32499999999882</v>
      </c>
      <c r="G130" s="79">
        <f t="shared" ca="1" si="17"/>
        <v>-10</v>
      </c>
      <c r="H130" s="53">
        <f t="shared" ca="1" si="18"/>
        <v>21.578065720456603</v>
      </c>
    </row>
    <row r="131" spans="1:8" x14ac:dyDescent="0.25">
      <c r="A131" s="13">
        <f t="shared" ref="A131:B131" si="45">A130+1</f>
        <v>117</v>
      </c>
      <c r="B131" s="51">
        <f t="shared" ca="1" si="45"/>
        <v>44167</v>
      </c>
      <c r="C131" s="94">
        <f t="shared" ca="1" si="12"/>
        <v>172.1860324958993</v>
      </c>
      <c r="D131" s="15">
        <f t="shared" ca="1" si="15"/>
        <v>-0.45224144137526423</v>
      </c>
      <c r="E131" s="15">
        <f t="shared" ca="1" si="16"/>
        <v>-7.8139675041007024</v>
      </c>
      <c r="F131" s="82">
        <f t="shared" ca="1" si="13"/>
        <v>163.17999999999881</v>
      </c>
      <c r="G131" s="79">
        <f t="shared" ca="1" si="17"/>
        <v>-10</v>
      </c>
      <c r="H131" s="53">
        <f t="shared" ca="1" si="18"/>
        <v>21.521540042106416</v>
      </c>
    </row>
    <row r="132" spans="1:8" x14ac:dyDescent="0.25">
      <c r="A132" s="13">
        <f t="shared" ref="A132:B132" si="46">A131+1</f>
        <v>118</v>
      </c>
      <c r="B132" s="51">
        <f t="shared" ca="1" si="46"/>
        <v>44168</v>
      </c>
      <c r="C132" s="94">
        <f t="shared" ca="1" si="12"/>
        <v>172.63652330991457</v>
      </c>
      <c r="D132" s="15">
        <f t="shared" ca="1" si="15"/>
        <v>0.45049081401526792</v>
      </c>
      <c r="E132" s="15">
        <f t="shared" ca="1" si="16"/>
        <v>-7.3634766900854345</v>
      </c>
      <c r="F132" s="82">
        <f t="shared" ca="1" si="13"/>
        <v>163.0349999999988</v>
      </c>
      <c r="G132" s="79">
        <f t="shared" ca="1" si="17"/>
        <v>-10</v>
      </c>
      <c r="H132" s="53">
        <f t="shared" ca="1" si="18"/>
        <v>21.577846909463162</v>
      </c>
    </row>
    <row r="133" spans="1:8" x14ac:dyDescent="0.25">
      <c r="A133" s="13">
        <f t="shared" ref="A133:B133" si="47">A132+1</f>
        <v>119</v>
      </c>
      <c r="B133" s="51">
        <f t="shared" ca="1" si="47"/>
        <v>44169</v>
      </c>
      <c r="C133" s="94">
        <f t="shared" ca="1" si="12"/>
        <v>172.40233823218657</v>
      </c>
      <c r="D133" s="15">
        <f t="shared" ca="1" si="15"/>
        <v>-0.23418507772800012</v>
      </c>
      <c r="E133" s="15">
        <f t="shared" ca="1" si="16"/>
        <v>-7.5976617678134346</v>
      </c>
      <c r="F133" s="82">
        <f t="shared" ca="1" si="13"/>
        <v>162.88999999999879</v>
      </c>
      <c r="G133" s="79">
        <f t="shared" ca="1" si="17"/>
        <v>-10</v>
      </c>
      <c r="H133" s="53">
        <f t="shared" ca="1" si="18"/>
        <v>21.548576105934387</v>
      </c>
    </row>
    <row r="134" spans="1:8" x14ac:dyDescent="0.25">
      <c r="A134" s="13">
        <f t="shared" ref="A134:B134" si="48">A133+1</f>
        <v>120</v>
      </c>
      <c r="B134" s="51">
        <f t="shared" ca="1" si="48"/>
        <v>44170</v>
      </c>
      <c r="C134" s="94">
        <f t="shared" ca="1" si="12"/>
        <v>172.0821138095354</v>
      </c>
      <c r="D134" s="15">
        <f t="shared" ca="1" si="15"/>
        <v>-0.32022442265116524</v>
      </c>
      <c r="E134" s="15">
        <f t="shared" ca="1" si="16"/>
        <v>-7.9178861904645998</v>
      </c>
      <c r="F134" s="82">
        <f t="shared" ca="1" si="13"/>
        <v>162.74499999999878</v>
      </c>
      <c r="G134" s="79">
        <f t="shared" ca="1" si="17"/>
        <v>-10</v>
      </c>
      <c r="H134" s="53">
        <f t="shared" ca="1" si="18"/>
        <v>21.508551240765886</v>
      </c>
    </row>
    <row r="135" spans="1:8" x14ac:dyDescent="0.25">
      <c r="A135" s="13">
        <f t="shared" ref="A135:B135" si="49">A134+1</f>
        <v>121</v>
      </c>
      <c r="B135" s="51">
        <f t="shared" ca="1" si="49"/>
        <v>44171</v>
      </c>
      <c r="C135" s="94">
        <f t="shared" ca="1" si="12"/>
        <v>171.93729089254748</v>
      </c>
      <c r="D135" s="15">
        <f t="shared" ca="1" si="15"/>
        <v>-0.14482291698791983</v>
      </c>
      <c r="E135" s="15">
        <f t="shared" ca="1" si="16"/>
        <v>-8.0627091074525197</v>
      </c>
      <c r="F135" s="82">
        <f t="shared" ca="1" si="13"/>
        <v>162.59999999999877</v>
      </c>
      <c r="G135" s="79">
        <f t="shared" ca="1" si="17"/>
        <v>-10</v>
      </c>
      <c r="H135" s="53">
        <f t="shared" ca="1" si="18"/>
        <v>21.490449817777094</v>
      </c>
    </row>
    <row r="136" spans="1:8" x14ac:dyDescent="0.25">
      <c r="A136" s="13">
        <f t="shared" ref="A136:B136" si="50">A135+1</f>
        <v>122</v>
      </c>
      <c r="B136" s="51">
        <f t="shared" ca="1" si="50"/>
        <v>44172</v>
      </c>
      <c r="C136" s="94">
        <f t="shared" ca="1" si="12"/>
        <v>171.5941956190353</v>
      </c>
      <c r="D136" s="15">
        <f t="shared" ca="1" si="15"/>
        <v>-0.34309527351217639</v>
      </c>
      <c r="E136" s="15">
        <f t="shared" ca="1" si="16"/>
        <v>-8.4058043809646961</v>
      </c>
      <c r="F136" s="82">
        <f t="shared" ca="1" si="13"/>
        <v>162.45499999999876</v>
      </c>
      <c r="G136" s="79">
        <f t="shared" ca="1" si="17"/>
        <v>-10</v>
      </c>
      <c r="H136" s="53">
        <f t="shared" ca="1" si="18"/>
        <v>21.447566323918057</v>
      </c>
    </row>
    <row r="137" spans="1:8" x14ac:dyDescent="0.25">
      <c r="A137" s="13">
        <f t="shared" ref="A137:B137" si="51">A136+1</f>
        <v>123</v>
      </c>
      <c r="B137" s="51">
        <f t="shared" ca="1" si="51"/>
        <v>44173</v>
      </c>
      <c r="C137" s="94">
        <f t="shared" ca="1" si="12"/>
        <v>172.4265675854104</v>
      </c>
      <c r="D137" s="15">
        <f t="shared" ca="1" si="15"/>
        <v>0.83237196637509214</v>
      </c>
      <c r="E137" s="15">
        <f t="shared" ca="1" si="16"/>
        <v>-7.5734324145896039</v>
      </c>
      <c r="F137" s="82">
        <f t="shared" ca="1" si="13"/>
        <v>162.30999999999875</v>
      </c>
      <c r="G137" s="79">
        <f t="shared" ca="1" si="17"/>
        <v>-11</v>
      </c>
      <c r="H137" s="53">
        <f t="shared" ca="1" si="18"/>
        <v>21.551604533897113</v>
      </c>
    </row>
    <row r="138" spans="1:8" x14ac:dyDescent="0.25">
      <c r="A138" s="13">
        <f t="shared" ref="A138:B138" si="52">A137+1</f>
        <v>124</v>
      </c>
      <c r="B138" s="51">
        <f t="shared" ca="1" si="52"/>
        <v>44174</v>
      </c>
      <c r="C138" s="94">
        <f t="shared" ca="1" si="12"/>
        <v>173.03073928093352</v>
      </c>
      <c r="D138" s="15">
        <f t="shared" ca="1" si="15"/>
        <v>0.60417169552312089</v>
      </c>
      <c r="E138" s="15">
        <f t="shared" ca="1" si="16"/>
        <v>-6.969260719066483</v>
      </c>
      <c r="F138" s="82">
        <f t="shared" ca="1" si="13"/>
        <v>162.16499999999874</v>
      </c>
      <c r="G138" s="79">
        <f t="shared" ca="1" si="17"/>
        <v>-11</v>
      </c>
      <c r="H138" s="53">
        <f t="shared" ca="1" si="18"/>
        <v>21.627119981631342</v>
      </c>
    </row>
    <row r="139" spans="1:8" x14ac:dyDescent="0.25">
      <c r="A139" s="13">
        <f t="shared" ref="A139:B139" si="53">A138+1</f>
        <v>125</v>
      </c>
      <c r="B139" s="51">
        <f t="shared" ca="1" si="53"/>
        <v>44175</v>
      </c>
      <c r="C139" s="94">
        <f t="shared" ca="1" si="12"/>
        <v>172.59741375302008</v>
      </c>
      <c r="D139" s="15">
        <f t="shared" ca="1" si="15"/>
        <v>-0.43332552791343915</v>
      </c>
      <c r="E139" s="15">
        <f t="shared" ca="1" si="16"/>
        <v>-7.4025862469799222</v>
      </c>
      <c r="F139" s="82">
        <f t="shared" ca="1" si="13"/>
        <v>162.01999999999873</v>
      </c>
      <c r="G139" s="79">
        <f t="shared" ca="1" si="17"/>
        <v>-11</v>
      </c>
      <c r="H139" s="53">
        <f t="shared" ca="1" si="18"/>
        <v>21.572958604166079</v>
      </c>
    </row>
    <row r="140" spans="1:8" x14ac:dyDescent="0.25">
      <c r="A140" s="13">
        <f t="shared" ref="A140:B140" si="54">A139+1</f>
        <v>126</v>
      </c>
      <c r="B140" s="51">
        <f t="shared" ca="1" si="54"/>
        <v>44176</v>
      </c>
      <c r="C140" s="94">
        <f t="shared" ca="1" si="12"/>
        <v>171.86010962385308</v>
      </c>
      <c r="D140" s="15">
        <f t="shared" ca="1" si="15"/>
        <v>-0.73730412916700061</v>
      </c>
      <c r="E140" s="15">
        <f t="shared" ca="1" si="16"/>
        <v>-8.1398903761469228</v>
      </c>
      <c r="F140" s="82">
        <f t="shared" ca="1" si="13"/>
        <v>161.87499999999872</v>
      </c>
      <c r="G140" s="79">
        <f t="shared" ca="1" si="17"/>
        <v>-10</v>
      </c>
      <c r="H140" s="53">
        <f t="shared" ca="1" si="18"/>
        <v>21.480802927488551</v>
      </c>
    </row>
    <row r="141" spans="1:8" x14ac:dyDescent="0.25">
      <c r="A141" s="13">
        <f t="shared" ref="A141:B141" si="55">A140+1</f>
        <v>127</v>
      </c>
      <c r="B141" s="51">
        <f t="shared" ca="1" si="55"/>
        <v>44177</v>
      </c>
      <c r="C141" s="94">
        <f t="shared" ca="1" si="12"/>
        <v>171.10665692840544</v>
      </c>
      <c r="D141" s="15">
        <f t="shared" ca="1" si="15"/>
        <v>-0.75345269544763482</v>
      </c>
      <c r="E141" s="15">
        <f t="shared" ca="1" si="16"/>
        <v>-8.8933430715945576</v>
      </c>
      <c r="F141" s="82">
        <f t="shared" ca="1" si="13"/>
        <v>161.72999999999871</v>
      </c>
      <c r="G141" s="79">
        <f t="shared" ca="1" si="17"/>
        <v>-10</v>
      </c>
      <c r="H141" s="53">
        <f t="shared" ca="1" si="18"/>
        <v>21.386628840776289</v>
      </c>
    </row>
    <row r="142" spans="1:8" x14ac:dyDescent="0.25">
      <c r="A142" s="13">
        <f t="shared" ref="A142:B142" si="56">A141+1</f>
        <v>128</v>
      </c>
      <c r="B142" s="51">
        <f t="shared" ca="1" si="56"/>
        <v>44178</v>
      </c>
      <c r="C142" s="94">
        <f t="shared" ca="1" si="12"/>
        <v>170.46728867471421</v>
      </c>
      <c r="D142" s="15">
        <f t="shared" ca="1" si="15"/>
        <v>-0.63936825369123085</v>
      </c>
      <c r="E142" s="15">
        <f t="shared" ca="1" si="16"/>
        <v>-9.5327113252857885</v>
      </c>
      <c r="F142" s="82">
        <f t="shared" ca="1" si="13"/>
        <v>161.5849999999987</v>
      </c>
      <c r="G142" s="79">
        <f t="shared" ca="1" si="17"/>
        <v>-9</v>
      </c>
      <c r="H142" s="53">
        <f t="shared" ca="1" si="18"/>
        <v>21.306714173633964</v>
      </c>
    </row>
    <row r="143" spans="1:8" x14ac:dyDescent="0.25">
      <c r="A143" s="13">
        <f t="shared" ref="A143:B143" si="57">A142+1</f>
        <v>129</v>
      </c>
      <c r="B143" s="51">
        <f t="shared" ca="1" si="57"/>
        <v>44179</v>
      </c>
      <c r="C143" s="94">
        <f t="shared" ca="1" si="12"/>
        <v>170.81825455983332</v>
      </c>
      <c r="D143" s="15">
        <f t="shared" ca="1" si="15"/>
        <v>0.35096588511910909</v>
      </c>
      <c r="E143" s="15">
        <f t="shared" ca="1" si="16"/>
        <v>-9.1817454401666794</v>
      </c>
      <c r="F143" s="82">
        <f t="shared" ca="1" si="13"/>
        <v>161.43999999999869</v>
      </c>
      <c r="G143" s="79">
        <f t="shared" ca="1" si="17"/>
        <v>-10</v>
      </c>
      <c r="H143" s="53">
        <f t="shared" ca="1" si="18"/>
        <v>21.350581415596135</v>
      </c>
    </row>
    <row r="144" spans="1:8" x14ac:dyDescent="0.25">
      <c r="A144" s="13">
        <f t="shared" ref="A144:B144" si="58">A143+1</f>
        <v>130</v>
      </c>
      <c r="B144" s="51">
        <f t="shared" ca="1" si="58"/>
        <v>44180</v>
      </c>
      <c r="C144" s="94">
        <f t="shared" ca="1" si="12"/>
        <v>171.30773977231019</v>
      </c>
      <c r="D144" s="15">
        <f t="shared" ca="1" si="15"/>
        <v>0.48948521247686472</v>
      </c>
      <c r="E144" s="15">
        <f t="shared" ca="1" si="16"/>
        <v>-8.6922602276898147</v>
      </c>
      <c r="F144" s="82">
        <f t="shared" ca="1" si="13"/>
        <v>161.29499999999868</v>
      </c>
      <c r="G144" s="79">
        <f t="shared" ca="1" si="17"/>
        <v>-11</v>
      </c>
      <c r="H144" s="53">
        <f t="shared" ca="1" si="18"/>
        <v>21.411762194592196</v>
      </c>
    </row>
    <row r="145" spans="1:8" x14ac:dyDescent="0.25">
      <c r="A145" s="13">
        <f t="shared" ref="A145:B145" si="59">A144+1</f>
        <v>131</v>
      </c>
      <c r="B145" s="51">
        <f t="shared" ca="1" si="59"/>
        <v>44181</v>
      </c>
      <c r="C145" s="94">
        <f t="shared" ref="C145:C208" ca="1" si="60">C144+RAND()*2-1.15</f>
        <v>171.48895457320862</v>
      </c>
      <c r="D145" s="15">
        <f t="shared" ca="1" si="15"/>
        <v>0.18121480089843089</v>
      </c>
      <c r="E145" s="15">
        <f t="shared" ca="1" si="16"/>
        <v>-8.5110454267913838</v>
      </c>
      <c r="F145" s="82">
        <f t="shared" ref="F145:F208" ca="1" si="61">IF(F144&gt;F$5,F144+C$9,0)</f>
        <v>161.14999999999867</v>
      </c>
      <c r="G145" s="79">
        <f t="shared" ca="1" si="17"/>
        <v>-11</v>
      </c>
      <c r="H145" s="53">
        <f t="shared" ca="1" si="18"/>
        <v>21.434412240808058</v>
      </c>
    </row>
    <row r="146" spans="1:8" x14ac:dyDescent="0.25">
      <c r="A146" s="13">
        <f t="shared" ref="A146:B146" si="62">A145+1</f>
        <v>132</v>
      </c>
      <c r="B146" s="51">
        <f t="shared" ca="1" si="62"/>
        <v>44182</v>
      </c>
      <c r="C146" s="94">
        <f t="shared" ca="1" si="60"/>
        <v>170.91297766209127</v>
      </c>
      <c r="D146" s="15">
        <f t="shared" ca="1" si="15"/>
        <v>-0.57597691111735116</v>
      </c>
      <c r="E146" s="15">
        <f t="shared" ca="1" si="16"/>
        <v>-9.0870223379087349</v>
      </c>
      <c r="F146" s="82">
        <f t="shared" ca="1" si="61"/>
        <v>161.00499999999866</v>
      </c>
      <c r="G146" s="79">
        <f t="shared" ca="1" si="17"/>
        <v>-10</v>
      </c>
      <c r="H146" s="53">
        <f t="shared" ca="1" si="18"/>
        <v>21.362420860460549</v>
      </c>
    </row>
    <row r="147" spans="1:8" x14ac:dyDescent="0.25">
      <c r="A147" s="13">
        <f t="shared" ref="A147:B147" si="63">A146+1</f>
        <v>133</v>
      </c>
      <c r="B147" s="51">
        <f t="shared" ca="1" si="63"/>
        <v>44183</v>
      </c>
      <c r="C147" s="94">
        <f t="shared" ca="1" si="60"/>
        <v>170.74669487504238</v>
      </c>
      <c r="D147" s="15">
        <f t="shared" ca="1" si="15"/>
        <v>-0.16628278704888544</v>
      </c>
      <c r="E147" s="15">
        <f t="shared" ca="1" si="16"/>
        <v>-9.2533051249576204</v>
      </c>
      <c r="F147" s="82">
        <f t="shared" ca="1" si="61"/>
        <v>160.85999999999865</v>
      </c>
      <c r="G147" s="79">
        <f t="shared" ca="1" si="17"/>
        <v>-10</v>
      </c>
      <c r="H147" s="53">
        <f t="shared" ca="1" si="18"/>
        <v>21.341637167335669</v>
      </c>
    </row>
    <row r="148" spans="1:8" x14ac:dyDescent="0.25">
      <c r="A148" s="13">
        <f t="shared" ref="A148:B148" si="64">A147+1</f>
        <v>134</v>
      </c>
      <c r="B148" s="51">
        <f t="shared" ca="1" si="64"/>
        <v>44184</v>
      </c>
      <c r="C148" s="94">
        <f t="shared" ca="1" si="60"/>
        <v>170.1766226845088</v>
      </c>
      <c r="D148" s="15">
        <f t="shared" ca="1" si="15"/>
        <v>-0.57007219053357971</v>
      </c>
      <c r="E148" s="15">
        <f t="shared" ca="1" si="16"/>
        <v>-9.8233773154912001</v>
      </c>
      <c r="F148" s="82">
        <f t="shared" ca="1" si="61"/>
        <v>160.71499999999864</v>
      </c>
      <c r="G148" s="79">
        <f t="shared" ca="1" si="17"/>
        <v>-10</v>
      </c>
      <c r="H148" s="53">
        <f t="shared" ca="1" si="18"/>
        <v>21.270383818282792</v>
      </c>
    </row>
    <row r="149" spans="1:8" x14ac:dyDescent="0.25">
      <c r="A149" s="13">
        <f t="shared" ref="A149:B149" si="65">A148+1</f>
        <v>135</v>
      </c>
      <c r="B149" s="51">
        <f t="shared" ca="1" si="65"/>
        <v>44185</v>
      </c>
      <c r="C149" s="94">
        <f t="shared" ca="1" si="60"/>
        <v>169.19962364082065</v>
      </c>
      <c r="D149" s="15">
        <f t="shared" ca="1" si="15"/>
        <v>-0.97699904368815282</v>
      </c>
      <c r="E149" s="15">
        <f t="shared" ca="1" si="16"/>
        <v>-10.800376359179353</v>
      </c>
      <c r="F149" s="82">
        <f t="shared" ca="1" si="61"/>
        <v>160.56999999999863</v>
      </c>
      <c r="G149" s="79">
        <f t="shared" ca="1" si="17"/>
        <v>-9</v>
      </c>
      <c r="H149" s="53">
        <f t="shared" ca="1" si="18"/>
        <v>21.148268663324828</v>
      </c>
    </row>
    <row r="150" spans="1:8" x14ac:dyDescent="0.25">
      <c r="A150" s="13">
        <f t="shared" ref="A150:B150" si="66">A149+1</f>
        <v>136</v>
      </c>
      <c r="B150" s="51">
        <f t="shared" ca="1" si="66"/>
        <v>44186</v>
      </c>
      <c r="C150" s="94">
        <f t="shared" ca="1" si="60"/>
        <v>169.78187050891148</v>
      </c>
      <c r="D150" s="15">
        <f t="shared" ca="1" si="15"/>
        <v>0.58224686809083437</v>
      </c>
      <c r="E150" s="15">
        <f t="shared" ca="1" si="16"/>
        <v>-10.218129491088519</v>
      </c>
      <c r="F150" s="82">
        <f t="shared" ca="1" si="61"/>
        <v>160.42499999999862</v>
      </c>
      <c r="G150" s="79">
        <f t="shared" ca="1" si="17"/>
        <v>-10</v>
      </c>
      <c r="H150" s="53">
        <f t="shared" ca="1" si="18"/>
        <v>21.221043725879955</v>
      </c>
    </row>
    <row r="151" spans="1:8" x14ac:dyDescent="0.25">
      <c r="A151" s="13">
        <f t="shared" ref="A151:B151" si="67">A150+1</f>
        <v>137</v>
      </c>
      <c r="B151" s="51">
        <f t="shared" ca="1" si="67"/>
        <v>44187</v>
      </c>
      <c r="C151" s="94">
        <f t="shared" ca="1" si="60"/>
        <v>169.08903121879089</v>
      </c>
      <c r="D151" s="15">
        <f t="shared" ca="1" si="15"/>
        <v>-0.6928392901205882</v>
      </c>
      <c r="E151" s="15">
        <f t="shared" ca="1" si="16"/>
        <v>-10.910968781209107</v>
      </c>
      <c r="F151" s="82">
        <f t="shared" ca="1" si="61"/>
        <v>160.27999999999861</v>
      </c>
      <c r="G151" s="79">
        <f t="shared" ca="1" si="17"/>
        <v>-9</v>
      </c>
      <c r="H151" s="53">
        <f t="shared" ca="1" si="18"/>
        <v>21.134445711459531</v>
      </c>
    </row>
    <row r="152" spans="1:8" x14ac:dyDescent="0.25">
      <c r="A152" s="13">
        <f t="shared" ref="A152:B152" si="68">A151+1</f>
        <v>138</v>
      </c>
      <c r="B152" s="51">
        <f t="shared" ca="1" si="68"/>
        <v>44188</v>
      </c>
      <c r="C152" s="94">
        <f t="shared" ca="1" si="60"/>
        <v>168.42307752521248</v>
      </c>
      <c r="D152" s="15">
        <f t="shared" ca="1" si="15"/>
        <v>-0.66595369357841605</v>
      </c>
      <c r="E152" s="15">
        <f t="shared" ca="1" si="16"/>
        <v>-11.576922474787523</v>
      </c>
      <c r="F152" s="82">
        <f t="shared" ca="1" si="61"/>
        <v>160.1349999999986</v>
      </c>
      <c r="G152" s="79">
        <f t="shared" ca="1" si="17"/>
        <v>-9</v>
      </c>
      <c r="H152" s="53">
        <f t="shared" ca="1" si="18"/>
        <v>21.051208128975148</v>
      </c>
    </row>
    <row r="153" spans="1:8" x14ac:dyDescent="0.25">
      <c r="A153" s="13">
        <f t="shared" ref="A153:B153" si="69">A152+1</f>
        <v>139</v>
      </c>
      <c r="B153" s="51">
        <f t="shared" ca="1" si="69"/>
        <v>44189</v>
      </c>
      <c r="C153" s="94">
        <f t="shared" ca="1" si="60"/>
        <v>169.03728321208251</v>
      </c>
      <c r="D153" s="15">
        <f t="shared" ca="1" si="15"/>
        <v>0.61420568687003652</v>
      </c>
      <c r="E153" s="15">
        <f t="shared" ca="1" si="16"/>
        <v>-10.962716787917486</v>
      </c>
      <c r="F153" s="82">
        <f t="shared" ca="1" si="61"/>
        <v>159.98999999999859</v>
      </c>
      <c r="G153" s="79">
        <f t="shared" ca="1" si="17"/>
        <v>-10</v>
      </c>
      <c r="H153" s="53">
        <f t="shared" ca="1" si="18"/>
        <v>21.127977725744721</v>
      </c>
    </row>
    <row r="154" spans="1:8" x14ac:dyDescent="0.25">
      <c r="A154" s="13">
        <f t="shared" ref="A154:B154" si="70">A153+1</f>
        <v>140</v>
      </c>
      <c r="B154" s="51">
        <f t="shared" ca="1" si="70"/>
        <v>44190</v>
      </c>
      <c r="C154" s="94">
        <f t="shared" ca="1" si="60"/>
        <v>169.41381824286151</v>
      </c>
      <c r="D154" s="15">
        <f t="shared" ca="1" si="15"/>
        <v>0.37653503077899586</v>
      </c>
      <c r="E154" s="15">
        <f t="shared" ca="1" si="16"/>
        <v>-10.58618175713849</v>
      </c>
      <c r="F154" s="82">
        <f t="shared" ca="1" si="61"/>
        <v>159.84499999999858</v>
      </c>
      <c r="G154" s="79">
        <f t="shared" ca="1" si="17"/>
        <v>-10</v>
      </c>
      <c r="H154" s="53">
        <f t="shared" ca="1" si="18"/>
        <v>21.175040856387206</v>
      </c>
    </row>
    <row r="155" spans="1:8" x14ac:dyDescent="0.25">
      <c r="A155" s="13">
        <f t="shared" ref="A155:B155" si="71">A154+1</f>
        <v>141</v>
      </c>
      <c r="B155" s="51">
        <f t="shared" ca="1" si="71"/>
        <v>44191</v>
      </c>
      <c r="C155" s="94">
        <f t="shared" ca="1" si="60"/>
        <v>168.80906692665124</v>
      </c>
      <c r="D155" s="15">
        <f t="shared" ca="1" si="15"/>
        <v>-0.6047513162102689</v>
      </c>
      <c r="E155" s="15">
        <f t="shared" ca="1" si="16"/>
        <v>-11.190933073348759</v>
      </c>
      <c r="F155" s="82">
        <f t="shared" ca="1" si="61"/>
        <v>159.69999999999857</v>
      </c>
      <c r="G155" s="79">
        <f t="shared" ca="1" si="17"/>
        <v>-10</v>
      </c>
      <c r="H155" s="53">
        <f t="shared" ca="1" si="18"/>
        <v>21.099452961836899</v>
      </c>
    </row>
    <row r="156" spans="1:8" x14ac:dyDescent="0.25">
      <c r="A156" s="13">
        <f t="shared" ref="A156:B156" si="72">A155+1</f>
        <v>142</v>
      </c>
      <c r="B156" s="51">
        <f t="shared" ca="1" si="72"/>
        <v>44192</v>
      </c>
      <c r="C156" s="94">
        <f t="shared" ca="1" si="60"/>
        <v>169.14560081310921</v>
      </c>
      <c r="D156" s="15">
        <f t="shared" ca="1" si="15"/>
        <v>0.33653388645797122</v>
      </c>
      <c r="E156" s="15">
        <f t="shared" ca="1" si="16"/>
        <v>-10.854399186890788</v>
      </c>
      <c r="F156" s="82">
        <f t="shared" ca="1" si="61"/>
        <v>159.55499999999856</v>
      </c>
      <c r="G156" s="79">
        <f t="shared" ca="1" si="17"/>
        <v>-10</v>
      </c>
      <c r="H156" s="53">
        <f t="shared" ca="1" si="18"/>
        <v>21.14151634762926</v>
      </c>
    </row>
    <row r="157" spans="1:8" x14ac:dyDescent="0.25">
      <c r="A157" s="13">
        <f t="shared" ref="A157:B157" si="73">A156+1</f>
        <v>143</v>
      </c>
      <c r="B157" s="51">
        <f t="shared" ca="1" si="73"/>
        <v>44193</v>
      </c>
      <c r="C157" s="94">
        <f t="shared" ca="1" si="60"/>
        <v>169.56078084904073</v>
      </c>
      <c r="D157" s="15">
        <f t="shared" ca="1" si="15"/>
        <v>0.4151800359315132</v>
      </c>
      <c r="E157" s="15">
        <f t="shared" ca="1" si="16"/>
        <v>-10.439219150959275</v>
      </c>
      <c r="F157" s="82">
        <f t="shared" ca="1" si="61"/>
        <v>159.40999999999855</v>
      </c>
      <c r="G157" s="79">
        <f t="shared" ca="1" si="17"/>
        <v>-11</v>
      </c>
      <c r="H157" s="53">
        <f t="shared" ca="1" si="18"/>
        <v>21.19340971922545</v>
      </c>
    </row>
    <row r="158" spans="1:8" x14ac:dyDescent="0.25">
      <c r="A158" s="13">
        <f t="shared" ref="A158:B158" si="74">A157+1</f>
        <v>144</v>
      </c>
      <c r="B158" s="51">
        <f t="shared" ca="1" si="74"/>
        <v>44194</v>
      </c>
      <c r="C158" s="94">
        <f t="shared" ca="1" si="60"/>
        <v>170.00853570775848</v>
      </c>
      <c r="D158" s="15">
        <f t="shared" ca="1" si="15"/>
        <v>0.447754858717758</v>
      </c>
      <c r="E158" s="15">
        <f t="shared" ca="1" si="16"/>
        <v>-9.9914642922415169</v>
      </c>
      <c r="F158" s="82">
        <f t="shared" ca="1" si="61"/>
        <v>159.26499999999854</v>
      </c>
      <c r="G158" s="79">
        <f t="shared" ca="1" si="17"/>
        <v>-11</v>
      </c>
      <c r="H158" s="53">
        <f t="shared" ca="1" si="18"/>
        <v>21.249374619404978</v>
      </c>
    </row>
    <row r="159" spans="1:8" x14ac:dyDescent="0.25">
      <c r="A159" s="13">
        <f t="shared" ref="A159:B159" si="75">A158+1</f>
        <v>145</v>
      </c>
      <c r="B159" s="51">
        <f t="shared" ca="1" si="75"/>
        <v>44195</v>
      </c>
      <c r="C159" s="94">
        <f t="shared" ca="1" si="60"/>
        <v>169.49559937731809</v>
      </c>
      <c r="D159" s="15">
        <f t="shared" ca="1" si="15"/>
        <v>-0.51293633044039666</v>
      </c>
      <c r="E159" s="15">
        <f t="shared" ca="1" si="16"/>
        <v>-10.504400622681914</v>
      </c>
      <c r="F159" s="82">
        <f t="shared" ca="1" si="61"/>
        <v>159.11999999999853</v>
      </c>
      <c r="G159" s="79">
        <f t="shared" ca="1" si="17"/>
        <v>-11</v>
      </c>
      <c r="H159" s="53">
        <f t="shared" ca="1" si="18"/>
        <v>21.185262684106817</v>
      </c>
    </row>
    <row r="160" spans="1:8" x14ac:dyDescent="0.25">
      <c r="A160" s="13">
        <f t="shared" ref="A160:B160" si="76">A159+1</f>
        <v>146</v>
      </c>
      <c r="B160" s="51">
        <f t="shared" ca="1" si="76"/>
        <v>44196</v>
      </c>
      <c r="C160" s="94">
        <f t="shared" ca="1" si="60"/>
        <v>168.35670809986078</v>
      </c>
      <c r="D160" s="15">
        <f t="shared" ca="1" si="15"/>
        <v>-1.1388912774573043</v>
      </c>
      <c r="E160" s="15">
        <f t="shared" ca="1" si="16"/>
        <v>-11.643291900139218</v>
      </c>
      <c r="F160" s="82">
        <f t="shared" ca="1" si="61"/>
        <v>158.97499999999852</v>
      </c>
      <c r="G160" s="79">
        <f t="shared" ca="1" si="17"/>
        <v>-10</v>
      </c>
      <c r="H160" s="53">
        <f t="shared" ca="1" si="18"/>
        <v>21.042912611478325</v>
      </c>
    </row>
    <row r="161" spans="1:8" x14ac:dyDescent="0.25">
      <c r="A161" s="13">
        <f t="shared" ref="A161:B161" si="77">A160+1</f>
        <v>147</v>
      </c>
      <c r="B161" s="51">
        <f t="shared" ca="1" si="77"/>
        <v>44197</v>
      </c>
      <c r="C161" s="94">
        <f t="shared" ca="1" si="60"/>
        <v>167.22457438207445</v>
      </c>
      <c r="D161" s="15">
        <f t="shared" ca="1" si="15"/>
        <v>-1.1321337177863313</v>
      </c>
      <c r="E161" s="15">
        <f t="shared" ca="1" si="16"/>
        <v>-12.775425617925549</v>
      </c>
      <c r="F161" s="82">
        <f t="shared" ca="1" si="61"/>
        <v>158.82999999999851</v>
      </c>
      <c r="G161" s="79">
        <f t="shared" ca="1" si="17"/>
        <v>-9</v>
      </c>
      <c r="H161" s="53">
        <f t="shared" ca="1" si="18"/>
        <v>20.90140716654081</v>
      </c>
    </row>
    <row r="162" spans="1:8" x14ac:dyDescent="0.25">
      <c r="A162" s="13">
        <f t="shared" ref="A162:B162" si="78">A161+1</f>
        <v>148</v>
      </c>
      <c r="B162" s="51">
        <f t="shared" ca="1" si="78"/>
        <v>44198</v>
      </c>
      <c r="C162" s="94">
        <f t="shared" ca="1" si="60"/>
        <v>167.99256239209672</v>
      </c>
      <c r="D162" s="15">
        <f t="shared" ca="1" si="15"/>
        <v>0.76798801002226469</v>
      </c>
      <c r="E162" s="15">
        <f t="shared" ca="1" si="16"/>
        <v>-12.007437607903285</v>
      </c>
      <c r="F162" s="82">
        <f t="shared" ca="1" si="61"/>
        <v>158.6849999999985</v>
      </c>
      <c r="G162" s="79">
        <f t="shared" ca="1" si="17"/>
        <v>-10</v>
      </c>
      <c r="H162" s="53">
        <f t="shared" ca="1" si="18"/>
        <v>20.997398022883619</v>
      </c>
    </row>
    <row r="163" spans="1:8" x14ac:dyDescent="0.25">
      <c r="A163" s="13">
        <f t="shared" ref="A163:B163" si="79">A162+1</f>
        <v>149</v>
      </c>
      <c r="B163" s="51">
        <f t="shared" ca="1" si="79"/>
        <v>44199</v>
      </c>
      <c r="C163" s="94">
        <f t="shared" ca="1" si="60"/>
        <v>167.75799064640213</v>
      </c>
      <c r="D163" s="15">
        <f t="shared" ca="1" si="15"/>
        <v>-0.23457174569458061</v>
      </c>
      <c r="E163" s="15">
        <f t="shared" ca="1" si="16"/>
        <v>-12.242009353597865</v>
      </c>
      <c r="F163" s="82">
        <f t="shared" ca="1" si="61"/>
        <v>158.53999999999849</v>
      </c>
      <c r="G163" s="79">
        <f t="shared" ca="1" si="17"/>
        <v>-10</v>
      </c>
      <c r="H163" s="53">
        <f t="shared" ca="1" si="18"/>
        <v>20.968078889708092</v>
      </c>
    </row>
    <row r="164" spans="1:8" x14ac:dyDescent="0.25">
      <c r="A164" s="13">
        <f t="shared" ref="A164:B164" si="80">A163+1</f>
        <v>150</v>
      </c>
      <c r="B164" s="51">
        <f t="shared" ca="1" si="80"/>
        <v>44200</v>
      </c>
      <c r="C164" s="94">
        <f t="shared" ca="1" si="60"/>
        <v>167.71687321570766</v>
      </c>
      <c r="D164" s="15">
        <f t="shared" ca="1" si="15"/>
        <v>-4.1117430694470158E-2</v>
      </c>
      <c r="E164" s="15">
        <f t="shared" ca="1" si="16"/>
        <v>-12.283126784292335</v>
      </c>
      <c r="F164" s="82">
        <f t="shared" ca="1" si="61"/>
        <v>158.39499999999848</v>
      </c>
      <c r="G164" s="79">
        <f t="shared" ca="1" si="17"/>
        <v>-10</v>
      </c>
      <c r="H164" s="53">
        <f t="shared" ca="1" si="18"/>
        <v>20.962939620173319</v>
      </c>
    </row>
    <row r="165" spans="1:8" x14ac:dyDescent="0.25">
      <c r="A165" s="13">
        <f t="shared" ref="A165:B165" si="81">A164+1</f>
        <v>151</v>
      </c>
      <c r="B165" s="51">
        <f t="shared" ca="1" si="81"/>
        <v>44201</v>
      </c>
      <c r="C165" s="94">
        <f t="shared" ca="1" si="60"/>
        <v>168.32908734561806</v>
      </c>
      <c r="D165" s="15">
        <f t="shared" ca="1" si="15"/>
        <v>0.6122141299103987</v>
      </c>
      <c r="E165" s="15">
        <f t="shared" ca="1" si="16"/>
        <v>-11.670912654381937</v>
      </c>
      <c r="F165" s="82">
        <f t="shared" ca="1" si="61"/>
        <v>158.24999999999847</v>
      </c>
      <c r="G165" s="79">
        <f t="shared" ca="1" si="17"/>
        <v>-11</v>
      </c>
      <c r="H165" s="53">
        <f t="shared" ca="1" si="18"/>
        <v>21.039460292147822</v>
      </c>
    </row>
    <row r="166" spans="1:8" x14ac:dyDescent="0.25">
      <c r="A166" s="13">
        <f t="shared" ref="A166:B166" si="82">A165+1</f>
        <v>152</v>
      </c>
      <c r="B166" s="51">
        <f t="shared" ca="1" si="82"/>
        <v>44202</v>
      </c>
      <c r="C166" s="94">
        <f t="shared" ca="1" si="60"/>
        <v>167.95376674322972</v>
      </c>
      <c r="D166" s="15">
        <f t="shared" ca="1" si="15"/>
        <v>-0.37532060238834219</v>
      </c>
      <c r="E166" s="15">
        <f t="shared" ca="1" si="16"/>
        <v>-12.046233256770279</v>
      </c>
      <c r="F166" s="82">
        <f t="shared" ca="1" si="61"/>
        <v>158.10499999999845</v>
      </c>
      <c r="G166" s="79">
        <f t="shared" ca="1" si="17"/>
        <v>-10</v>
      </c>
      <c r="H166" s="53">
        <f t="shared" ca="1" si="18"/>
        <v>20.992548952965183</v>
      </c>
    </row>
    <row r="167" spans="1:8" x14ac:dyDescent="0.25">
      <c r="A167" s="13">
        <f t="shared" ref="A167:B167" si="83">A166+1</f>
        <v>153</v>
      </c>
      <c r="B167" s="51">
        <f t="shared" ca="1" si="83"/>
        <v>44203</v>
      </c>
      <c r="C167" s="94">
        <f t="shared" ca="1" si="60"/>
        <v>167.13072828474688</v>
      </c>
      <c r="D167" s="15">
        <f t="shared" ca="1" si="15"/>
        <v>-0.82303845848284141</v>
      </c>
      <c r="E167" s="15">
        <f t="shared" ca="1" si="16"/>
        <v>-12.86927171525312</v>
      </c>
      <c r="F167" s="82">
        <f t="shared" ca="1" si="61"/>
        <v>157.95999999999844</v>
      </c>
      <c r="G167" s="79">
        <f t="shared" ca="1" si="17"/>
        <v>-10</v>
      </c>
      <c r="H167" s="53">
        <f t="shared" ca="1" si="18"/>
        <v>20.889677338562581</v>
      </c>
    </row>
    <row r="168" spans="1:8" x14ac:dyDescent="0.25">
      <c r="A168" s="13">
        <f t="shared" ref="A168:B168" si="84">A167+1</f>
        <v>154</v>
      </c>
      <c r="B168" s="51">
        <f t="shared" ca="1" si="84"/>
        <v>44204</v>
      </c>
      <c r="C168" s="94">
        <f t="shared" ca="1" si="60"/>
        <v>166.46769274630478</v>
      </c>
      <c r="D168" s="15">
        <f t="shared" ref="D168:D214" ca="1" si="85">IF(ISBLANK(C168),,C168-C167)</f>
        <v>-0.66303553844210228</v>
      </c>
      <c r="E168" s="15">
        <f t="shared" ref="E168:E214" ca="1" si="86">IF(ISBLANK(C168),,C168-C$5)</f>
        <v>-13.532307253695222</v>
      </c>
      <c r="F168" s="82">
        <f t="shared" ca="1" si="61"/>
        <v>157.81499999999843</v>
      </c>
      <c r="G168" s="79">
        <f t="shared" ref="G168:G214" ca="1" si="87">IF(ISBLANK(C168),"",INT((F168-C168)))</f>
        <v>-9</v>
      </c>
      <c r="H168" s="53">
        <f t="shared" ref="H168:H214" ca="1" si="88">IF(ISBLANK(C168)," ",C168/2.2046244202/($H$5/100*2.54)^2)</f>
        <v>20.806804496421563</v>
      </c>
    </row>
    <row r="169" spans="1:8" x14ac:dyDescent="0.25">
      <c r="A169" s="13">
        <f t="shared" ref="A169:B169" si="89">A168+1</f>
        <v>155</v>
      </c>
      <c r="B169" s="51">
        <f t="shared" ca="1" si="89"/>
        <v>44205</v>
      </c>
      <c r="C169" s="94">
        <f t="shared" ca="1" si="60"/>
        <v>166.26994690866204</v>
      </c>
      <c r="D169" s="15">
        <f t="shared" ca="1" si="85"/>
        <v>-0.19774583764274212</v>
      </c>
      <c r="E169" s="15">
        <f t="shared" ca="1" si="86"/>
        <v>-13.730053091337965</v>
      </c>
      <c r="F169" s="82">
        <f t="shared" ca="1" si="61"/>
        <v>157.66999999999842</v>
      </c>
      <c r="G169" s="79">
        <f t="shared" ca="1" si="87"/>
        <v>-9</v>
      </c>
      <c r="H169" s="53">
        <f t="shared" ca="1" si="88"/>
        <v>20.782088235170292</v>
      </c>
    </row>
    <row r="170" spans="1:8" x14ac:dyDescent="0.25">
      <c r="A170" s="13">
        <f t="shared" ref="A170:B170" si="90">A169+1</f>
        <v>156</v>
      </c>
      <c r="B170" s="51">
        <f t="shared" ca="1" si="90"/>
        <v>44206</v>
      </c>
      <c r="C170" s="94">
        <f t="shared" ca="1" si="60"/>
        <v>165.45505842226009</v>
      </c>
      <c r="D170" s="15">
        <f t="shared" ca="1" si="85"/>
        <v>-0.81488848640194078</v>
      </c>
      <c r="E170" s="15">
        <f t="shared" ca="1" si="86"/>
        <v>-14.544941577739905</v>
      </c>
      <c r="F170" s="82">
        <f t="shared" ca="1" si="61"/>
        <v>157.52499999999841</v>
      </c>
      <c r="G170" s="79">
        <f t="shared" ca="1" si="87"/>
        <v>-8</v>
      </c>
      <c r="H170" s="53">
        <f t="shared" ca="1" si="88"/>
        <v>20.680235286149188</v>
      </c>
    </row>
    <row r="171" spans="1:8" x14ac:dyDescent="0.25">
      <c r="A171" s="13">
        <f t="shared" ref="A171:B171" si="91">A170+1</f>
        <v>157</v>
      </c>
      <c r="B171" s="51">
        <f t="shared" ca="1" si="91"/>
        <v>44207</v>
      </c>
      <c r="C171" s="94">
        <f t="shared" ca="1" si="60"/>
        <v>164.90133650956756</v>
      </c>
      <c r="D171" s="15">
        <f t="shared" ca="1" si="85"/>
        <v>-0.5537219126925379</v>
      </c>
      <c r="E171" s="15">
        <f t="shared" ca="1" si="86"/>
        <v>-15.098663490432443</v>
      </c>
      <c r="F171" s="82">
        <f t="shared" ca="1" si="61"/>
        <v>157.3799999999984</v>
      </c>
      <c r="G171" s="79">
        <f t="shared" ca="1" si="87"/>
        <v>-8</v>
      </c>
      <c r="H171" s="53">
        <f t="shared" ca="1" si="88"/>
        <v>20.611025559068171</v>
      </c>
    </row>
    <row r="172" spans="1:8" x14ac:dyDescent="0.25">
      <c r="A172" s="13">
        <f t="shared" ref="A172:B172" si="92">A171+1</f>
        <v>158</v>
      </c>
      <c r="B172" s="51">
        <f t="shared" ca="1" si="92"/>
        <v>44208</v>
      </c>
      <c r="C172" s="94">
        <f t="shared" ca="1" si="60"/>
        <v>164.83519677668932</v>
      </c>
      <c r="D172" s="15">
        <f t="shared" ca="1" si="85"/>
        <v>-6.6139732878241375E-2</v>
      </c>
      <c r="E172" s="15">
        <f t="shared" ca="1" si="86"/>
        <v>-15.164803223310685</v>
      </c>
      <c r="F172" s="82">
        <f t="shared" ca="1" si="61"/>
        <v>157.23499999999839</v>
      </c>
      <c r="G172" s="79">
        <f t="shared" ca="1" si="87"/>
        <v>-8</v>
      </c>
      <c r="H172" s="53">
        <f t="shared" ca="1" si="88"/>
        <v>20.602758750844067</v>
      </c>
    </row>
    <row r="173" spans="1:8" x14ac:dyDescent="0.25">
      <c r="A173" s="13">
        <f t="shared" ref="A173:B173" si="93">A172+1</f>
        <v>159</v>
      </c>
      <c r="B173" s="51">
        <f t="shared" ca="1" si="93"/>
        <v>44209</v>
      </c>
      <c r="C173" s="94">
        <f t="shared" ca="1" si="60"/>
        <v>165.10621185695717</v>
      </c>
      <c r="D173" s="15">
        <f t="shared" ca="1" si="85"/>
        <v>0.27101508026785837</v>
      </c>
      <c r="E173" s="15">
        <f t="shared" ca="1" si="86"/>
        <v>-14.893788143042826</v>
      </c>
      <c r="F173" s="82">
        <f t="shared" ca="1" si="61"/>
        <v>157.08999999999838</v>
      </c>
      <c r="G173" s="79">
        <f t="shared" ca="1" si="87"/>
        <v>-9</v>
      </c>
      <c r="H173" s="53">
        <f t="shared" ca="1" si="88"/>
        <v>20.636632938067343</v>
      </c>
    </row>
    <row r="174" spans="1:8" x14ac:dyDescent="0.25">
      <c r="A174" s="13">
        <f t="shared" ref="A174:B174" si="94">A173+1</f>
        <v>160</v>
      </c>
      <c r="B174" s="51">
        <f t="shared" ca="1" si="94"/>
        <v>44210</v>
      </c>
      <c r="C174" s="94">
        <f t="shared" ca="1" si="60"/>
        <v>164.11537867882356</v>
      </c>
      <c r="D174" s="15">
        <f t="shared" ca="1" si="85"/>
        <v>-0.99083317813361305</v>
      </c>
      <c r="E174" s="15">
        <f t="shared" ca="1" si="86"/>
        <v>-15.884621321176439</v>
      </c>
      <c r="F174" s="82">
        <f t="shared" ca="1" si="61"/>
        <v>156.94499999999837</v>
      </c>
      <c r="G174" s="79">
        <f t="shared" ca="1" si="87"/>
        <v>-8</v>
      </c>
      <c r="H174" s="53">
        <f t="shared" ca="1" si="88"/>
        <v>20.512788654015107</v>
      </c>
    </row>
    <row r="175" spans="1:8" x14ac:dyDescent="0.25">
      <c r="A175" s="13">
        <f t="shared" ref="A175:B175" si="95">A174+1</f>
        <v>161</v>
      </c>
      <c r="B175" s="51">
        <f t="shared" ca="1" si="95"/>
        <v>44211</v>
      </c>
      <c r="C175" s="94">
        <f t="shared" ca="1" si="60"/>
        <v>163.72841453877629</v>
      </c>
      <c r="D175" s="15">
        <f t="shared" ca="1" si="85"/>
        <v>-0.38696414004726876</v>
      </c>
      <c r="E175" s="15">
        <f t="shared" ca="1" si="86"/>
        <v>-16.271585461223708</v>
      </c>
      <c r="F175" s="82">
        <f t="shared" ca="1" si="61"/>
        <v>156.79999999999836</v>
      </c>
      <c r="G175" s="79">
        <f t="shared" ca="1" si="87"/>
        <v>-7</v>
      </c>
      <c r="H175" s="53">
        <f t="shared" ca="1" si="88"/>
        <v>20.46442198853029</v>
      </c>
    </row>
    <row r="176" spans="1:8" x14ac:dyDescent="0.25">
      <c r="A176" s="13">
        <f t="shared" ref="A176:B176" si="96">A175+1</f>
        <v>162</v>
      </c>
      <c r="B176" s="51">
        <f t="shared" ca="1" si="96"/>
        <v>44212</v>
      </c>
      <c r="C176" s="94">
        <f t="shared" ca="1" si="60"/>
        <v>163.86423161132413</v>
      </c>
      <c r="D176" s="15">
        <f t="shared" ca="1" si="85"/>
        <v>0.13581707254783737</v>
      </c>
      <c r="E176" s="15">
        <f t="shared" ca="1" si="86"/>
        <v>-16.135768388675871</v>
      </c>
      <c r="F176" s="82">
        <f t="shared" ca="1" si="61"/>
        <v>156.65499999999835</v>
      </c>
      <c r="G176" s="79">
        <f t="shared" ca="1" si="87"/>
        <v>-8</v>
      </c>
      <c r="H176" s="53">
        <f t="shared" ca="1" si="88"/>
        <v>20.481397770612439</v>
      </c>
    </row>
    <row r="177" spans="1:8" x14ac:dyDescent="0.25">
      <c r="A177" s="13">
        <f t="shared" ref="A177:B177" si="97">A176+1</f>
        <v>163</v>
      </c>
      <c r="B177" s="51">
        <f t="shared" ca="1" si="97"/>
        <v>44213</v>
      </c>
      <c r="C177" s="94">
        <f t="shared" ca="1" si="60"/>
        <v>164.6228585222525</v>
      </c>
      <c r="D177" s="15">
        <f t="shared" ca="1" si="85"/>
        <v>0.75862691092837053</v>
      </c>
      <c r="E177" s="15">
        <f t="shared" ca="1" si="86"/>
        <v>-15.3771414777475</v>
      </c>
      <c r="F177" s="82">
        <f t="shared" ca="1" si="61"/>
        <v>156.50999999999834</v>
      </c>
      <c r="G177" s="79">
        <f t="shared" ca="1" si="87"/>
        <v>-9</v>
      </c>
      <c r="H177" s="53">
        <f t="shared" ca="1" si="88"/>
        <v>20.576218582753246</v>
      </c>
    </row>
    <row r="178" spans="1:8" x14ac:dyDescent="0.25">
      <c r="A178" s="13">
        <f t="shared" ref="A178:B178" si="98">A177+1</f>
        <v>164</v>
      </c>
      <c r="B178" s="51">
        <f t="shared" ca="1" si="98"/>
        <v>44214</v>
      </c>
      <c r="C178" s="94">
        <f t="shared" ca="1" si="60"/>
        <v>164.3836230118624</v>
      </c>
      <c r="D178" s="15">
        <f t="shared" ca="1" si="85"/>
        <v>-0.23923551039010249</v>
      </c>
      <c r="E178" s="15">
        <f t="shared" ca="1" si="86"/>
        <v>-15.616376988137603</v>
      </c>
      <c r="F178" s="82">
        <f t="shared" ca="1" si="61"/>
        <v>156.36499999999833</v>
      </c>
      <c r="G178" s="79">
        <f t="shared" ca="1" si="87"/>
        <v>-9</v>
      </c>
      <c r="H178" s="53">
        <f t="shared" ca="1" si="88"/>
        <v>20.54631652541606</v>
      </c>
    </row>
    <row r="179" spans="1:8" x14ac:dyDescent="0.25">
      <c r="A179" s="13">
        <f t="shared" ref="A179:B179" si="99">A178+1</f>
        <v>165</v>
      </c>
      <c r="B179" s="51">
        <f t="shared" ca="1" si="99"/>
        <v>44215</v>
      </c>
      <c r="C179" s="94">
        <f t="shared" ca="1" si="60"/>
        <v>164.72729519584149</v>
      </c>
      <c r="D179" s="15">
        <f t="shared" ca="1" si="85"/>
        <v>0.34367218397909483</v>
      </c>
      <c r="E179" s="15">
        <f t="shared" ca="1" si="86"/>
        <v>-15.272704804158508</v>
      </c>
      <c r="F179" s="82">
        <f t="shared" ca="1" si="61"/>
        <v>156.21999999999832</v>
      </c>
      <c r="G179" s="79">
        <f t="shared" ca="1" si="87"/>
        <v>-9</v>
      </c>
      <c r="H179" s="53">
        <f t="shared" ca="1" si="88"/>
        <v>20.589272127340628</v>
      </c>
    </row>
    <row r="180" spans="1:8" x14ac:dyDescent="0.25">
      <c r="A180" s="13">
        <f t="shared" ref="A180:B180" si="100">A179+1</f>
        <v>166</v>
      </c>
      <c r="B180" s="51">
        <f t="shared" ca="1" si="100"/>
        <v>44216</v>
      </c>
      <c r="C180" s="94">
        <f t="shared" ca="1" si="60"/>
        <v>164.39581755853723</v>
      </c>
      <c r="D180" s="15">
        <f t="shared" ca="1" si="85"/>
        <v>-0.3314776373042605</v>
      </c>
      <c r="E180" s="15">
        <f t="shared" ca="1" si="86"/>
        <v>-15.604182441462768</v>
      </c>
      <c r="F180" s="82">
        <f t="shared" ca="1" si="61"/>
        <v>156.07499999999831</v>
      </c>
      <c r="G180" s="79">
        <f t="shared" ca="1" si="87"/>
        <v>-9</v>
      </c>
      <c r="H180" s="53">
        <f t="shared" ca="1" si="88"/>
        <v>20.547840722360224</v>
      </c>
    </row>
    <row r="181" spans="1:8" x14ac:dyDescent="0.25">
      <c r="A181" s="13">
        <f t="shared" ref="A181:B181" si="101">A180+1</f>
        <v>167</v>
      </c>
      <c r="B181" s="51">
        <f t="shared" ca="1" si="101"/>
        <v>44217</v>
      </c>
      <c r="C181" s="94">
        <f t="shared" ca="1" si="60"/>
        <v>163.74047472222856</v>
      </c>
      <c r="D181" s="15">
        <f t="shared" ca="1" si="85"/>
        <v>-0.65534283630867662</v>
      </c>
      <c r="E181" s="15">
        <f t="shared" ca="1" si="86"/>
        <v>-16.259525277771445</v>
      </c>
      <c r="F181" s="82">
        <f t="shared" ca="1" si="61"/>
        <v>155.9299999999983</v>
      </c>
      <c r="G181" s="79">
        <f t="shared" ca="1" si="87"/>
        <v>-8</v>
      </c>
      <c r="H181" s="53">
        <f t="shared" ca="1" si="88"/>
        <v>20.465929391409148</v>
      </c>
    </row>
    <row r="182" spans="1:8" x14ac:dyDescent="0.25">
      <c r="A182" s="13">
        <f t="shared" ref="A182:B182" si="102">A181+1</f>
        <v>168</v>
      </c>
      <c r="B182" s="51">
        <f t="shared" ca="1" si="102"/>
        <v>44218</v>
      </c>
      <c r="C182" s="94">
        <f t="shared" ca="1" si="60"/>
        <v>163.41376928152732</v>
      </c>
      <c r="D182" s="15">
        <f t="shared" ca="1" si="85"/>
        <v>-0.32670544070123242</v>
      </c>
      <c r="E182" s="15">
        <f t="shared" ca="1" si="86"/>
        <v>-16.586230718472677</v>
      </c>
      <c r="F182" s="82">
        <f t="shared" ca="1" si="61"/>
        <v>155.78499999999829</v>
      </c>
      <c r="G182" s="79">
        <f t="shared" ca="1" si="87"/>
        <v>-8</v>
      </c>
      <c r="H182" s="53">
        <f t="shared" ca="1" si="88"/>
        <v>20.425094463499455</v>
      </c>
    </row>
    <row r="183" spans="1:8" x14ac:dyDescent="0.25">
      <c r="A183" s="13">
        <f t="shared" ref="A183:B183" si="103">A182+1</f>
        <v>169</v>
      </c>
      <c r="B183" s="51">
        <f t="shared" ca="1" si="103"/>
        <v>44219</v>
      </c>
      <c r="C183" s="94">
        <f t="shared" ca="1" si="60"/>
        <v>163.08098569128498</v>
      </c>
      <c r="D183" s="15">
        <f t="shared" ca="1" si="85"/>
        <v>-0.33278359024234305</v>
      </c>
      <c r="E183" s="15">
        <f t="shared" ca="1" si="86"/>
        <v>-16.91901430871502</v>
      </c>
      <c r="F183" s="82">
        <f t="shared" ca="1" si="61"/>
        <v>155.63999999999828</v>
      </c>
      <c r="G183" s="79">
        <f t="shared" ca="1" si="87"/>
        <v>-8</v>
      </c>
      <c r="H183" s="53">
        <f t="shared" ca="1" si="88"/>
        <v>20.383499827401856</v>
      </c>
    </row>
    <row r="184" spans="1:8" x14ac:dyDescent="0.25">
      <c r="A184" s="13">
        <f t="shared" ref="A184:B184" si="104">A183+1</f>
        <v>170</v>
      </c>
      <c r="B184" s="51">
        <f t="shared" ca="1" si="104"/>
        <v>44220</v>
      </c>
      <c r="C184" s="94">
        <f t="shared" ca="1" si="60"/>
        <v>162.85143460700155</v>
      </c>
      <c r="D184" s="15">
        <f t="shared" ca="1" si="85"/>
        <v>-0.22955108428342896</v>
      </c>
      <c r="E184" s="15">
        <f t="shared" ca="1" si="86"/>
        <v>-17.148565392998449</v>
      </c>
      <c r="F184" s="82">
        <f t="shared" ca="1" si="61"/>
        <v>155.49499999999827</v>
      </c>
      <c r="G184" s="79">
        <f t="shared" ca="1" si="87"/>
        <v>-8</v>
      </c>
      <c r="H184" s="53">
        <f t="shared" ca="1" si="88"/>
        <v>20.354808226924725</v>
      </c>
    </row>
    <row r="185" spans="1:8" x14ac:dyDescent="0.25">
      <c r="A185" s="13">
        <f t="shared" ref="A185:B185" si="105">A184+1</f>
        <v>171</v>
      </c>
      <c r="B185" s="51">
        <f t="shared" ca="1" si="105"/>
        <v>44221</v>
      </c>
      <c r="C185" s="94">
        <f t="shared" ca="1" si="60"/>
        <v>163.63744014250707</v>
      </c>
      <c r="D185" s="15">
        <f t="shared" ca="1" si="85"/>
        <v>0.78600553550552377</v>
      </c>
      <c r="E185" s="15">
        <f t="shared" ca="1" si="86"/>
        <v>-16.362559857492926</v>
      </c>
      <c r="F185" s="82">
        <f t="shared" ca="1" si="61"/>
        <v>155.34999999999826</v>
      </c>
      <c r="G185" s="79">
        <f t="shared" ca="1" si="87"/>
        <v>-9</v>
      </c>
      <c r="H185" s="53">
        <f t="shared" ca="1" si="88"/>
        <v>20.453051094598106</v>
      </c>
    </row>
    <row r="186" spans="1:8" x14ac:dyDescent="0.25">
      <c r="A186" s="13">
        <f t="shared" ref="A186:B186" si="106">A185+1</f>
        <v>172</v>
      </c>
      <c r="B186" s="51">
        <f t="shared" ca="1" si="106"/>
        <v>44222</v>
      </c>
      <c r="C186" s="94">
        <f t="shared" ca="1" si="60"/>
        <v>163.55450425169536</v>
      </c>
      <c r="D186" s="15">
        <f t="shared" ca="1" si="85"/>
        <v>-8.2935890811711488E-2</v>
      </c>
      <c r="E186" s="15">
        <f t="shared" ca="1" si="86"/>
        <v>-16.445495748304637</v>
      </c>
      <c r="F186" s="82">
        <f t="shared" ca="1" si="61"/>
        <v>155.20499999999825</v>
      </c>
      <c r="G186" s="79">
        <f t="shared" ca="1" si="87"/>
        <v>-9</v>
      </c>
      <c r="H186" s="53">
        <f t="shared" ca="1" si="88"/>
        <v>20.442684933829089</v>
      </c>
    </row>
    <row r="187" spans="1:8" x14ac:dyDescent="0.25">
      <c r="A187" s="13">
        <f t="shared" ref="A187:B187" si="107">A186+1</f>
        <v>173</v>
      </c>
      <c r="B187" s="51">
        <f t="shared" ca="1" si="107"/>
        <v>44223</v>
      </c>
      <c r="C187" s="94">
        <f t="shared" ca="1" si="60"/>
        <v>163.1570773340398</v>
      </c>
      <c r="D187" s="15">
        <f t="shared" ca="1" si="85"/>
        <v>-0.39742691765556515</v>
      </c>
      <c r="E187" s="15">
        <f t="shared" ca="1" si="86"/>
        <v>-16.842922665960202</v>
      </c>
      <c r="F187" s="82">
        <f t="shared" ca="1" si="61"/>
        <v>155.05999999999824</v>
      </c>
      <c r="G187" s="79">
        <f t="shared" ca="1" si="87"/>
        <v>-9</v>
      </c>
      <c r="H187" s="53">
        <f t="shared" ca="1" si="88"/>
        <v>20.393010525294592</v>
      </c>
    </row>
    <row r="188" spans="1:8" x14ac:dyDescent="0.25">
      <c r="A188" s="13">
        <f t="shared" ref="A188:B188" si="108">A187+1</f>
        <v>174</v>
      </c>
      <c r="B188" s="51">
        <f t="shared" ca="1" si="108"/>
        <v>44224</v>
      </c>
      <c r="C188" s="94">
        <f t="shared" ca="1" si="60"/>
        <v>163.89621451408613</v>
      </c>
      <c r="D188" s="15">
        <f t="shared" ca="1" si="85"/>
        <v>0.73913718004632756</v>
      </c>
      <c r="E188" s="15">
        <f t="shared" ca="1" si="86"/>
        <v>-16.103785485913875</v>
      </c>
      <c r="F188" s="82">
        <f t="shared" ca="1" si="61"/>
        <v>154.91499999999823</v>
      </c>
      <c r="G188" s="79">
        <f t="shared" ca="1" si="87"/>
        <v>-9</v>
      </c>
      <c r="H188" s="53">
        <f t="shared" ca="1" si="88"/>
        <v>20.485395315084993</v>
      </c>
    </row>
    <row r="189" spans="1:8" x14ac:dyDescent="0.25">
      <c r="A189" s="13">
        <f t="shared" ref="A189:B189" si="109">A188+1</f>
        <v>175</v>
      </c>
      <c r="B189" s="51">
        <f t="shared" ca="1" si="109"/>
        <v>44225</v>
      </c>
      <c r="C189" s="94">
        <f t="shared" ca="1" si="60"/>
        <v>164.73394533606216</v>
      </c>
      <c r="D189" s="15">
        <f t="shared" ca="1" si="85"/>
        <v>0.83773082197603799</v>
      </c>
      <c r="E189" s="15">
        <f t="shared" ca="1" si="86"/>
        <v>-15.266054663937837</v>
      </c>
      <c r="F189" s="82">
        <f t="shared" ca="1" si="61"/>
        <v>154.76999999999822</v>
      </c>
      <c r="G189" s="79">
        <f t="shared" ca="1" si="87"/>
        <v>-10</v>
      </c>
      <c r="H189" s="53">
        <f t="shared" ca="1" si="88"/>
        <v>20.59010332866962</v>
      </c>
    </row>
    <row r="190" spans="1:8" x14ac:dyDescent="0.25">
      <c r="A190" s="13">
        <f t="shared" ref="A190:B190" si="110">A189+1</f>
        <v>176</v>
      </c>
      <c r="B190" s="51">
        <f t="shared" ca="1" si="110"/>
        <v>44226</v>
      </c>
      <c r="C190" s="94">
        <f t="shared" ca="1" si="60"/>
        <v>164.27053544065112</v>
      </c>
      <c r="D190" s="15">
        <f t="shared" ca="1" si="85"/>
        <v>-0.46340989541104705</v>
      </c>
      <c r="E190" s="15">
        <f t="shared" ca="1" si="86"/>
        <v>-15.729464559348884</v>
      </c>
      <c r="F190" s="82">
        <f t="shared" ca="1" si="61"/>
        <v>154.62499999999821</v>
      </c>
      <c r="G190" s="79">
        <f t="shared" ca="1" si="87"/>
        <v>-10</v>
      </c>
      <c r="H190" s="53">
        <f t="shared" ca="1" si="88"/>
        <v>20.53218170474095</v>
      </c>
    </row>
    <row r="191" spans="1:8" x14ac:dyDescent="0.25">
      <c r="A191" s="13">
        <f t="shared" ref="A191:B191" si="111">A190+1</f>
        <v>177</v>
      </c>
      <c r="B191" s="51">
        <f t="shared" ca="1" si="111"/>
        <v>44227</v>
      </c>
      <c r="C191" s="94">
        <f t="shared" ca="1" si="60"/>
        <v>165.1146547760832</v>
      </c>
      <c r="D191" s="15">
        <f t="shared" ca="1" si="85"/>
        <v>0.84411933543208306</v>
      </c>
      <c r="E191" s="15">
        <f t="shared" ca="1" si="86"/>
        <v>-14.885345223916801</v>
      </c>
      <c r="F191" s="82">
        <f t="shared" ca="1" si="61"/>
        <v>154.4799999999982</v>
      </c>
      <c r="G191" s="79">
        <f t="shared" ca="1" si="87"/>
        <v>-11</v>
      </c>
      <c r="H191" s="53">
        <f t="shared" ca="1" si="88"/>
        <v>20.63768821891335</v>
      </c>
    </row>
    <row r="192" spans="1:8" x14ac:dyDescent="0.25">
      <c r="A192" s="13">
        <f t="shared" ref="A192:B192" si="112">A191+1</f>
        <v>178</v>
      </c>
      <c r="B192" s="51">
        <f t="shared" ca="1" si="112"/>
        <v>44228</v>
      </c>
      <c r="C192" s="94">
        <f t="shared" ca="1" si="60"/>
        <v>165.52129091450931</v>
      </c>
      <c r="D192" s="15">
        <f t="shared" ca="1" si="85"/>
        <v>0.40663613842610857</v>
      </c>
      <c r="E192" s="15">
        <f t="shared" ca="1" si="86"/>
        <v>-14.478709085490692</v>
      </c>
      <c r="F192" s="82">
        <f t="shared" ca="1" si="61"/>
        <v>154.33499999999819</v>
      </c>
      <c r="G192" s="79">
        <f t="shared" ca="1" si="87"/>
        <v>-12</v>
      </c>
      <c r="H192" s="53">
        <f t="shared" ca="1" si="88"/>
        <v>20.688513688371295</v>
      </c>
    </row>
    <row r="193" spans="1:8" x14ac:dyDescent="0.25">
      <c r="A193" s="13">
        <f t="shared" ref="A193:B193" si="113">A192+1</f>
        <v>179</v>
      </c>
      <c r="B193" s="51">
        <f t="shared" ca="1" si="113"/>
        <v>44229</v>
      </c>
      <c r="C193" s="94">
        <f t="shared" ca="1" si="60"/>
        <v>165.17207014702672</v>
      </c>
      <c r="D193" s="15">
        <f t="shared" ca="1" si="85"/>
        <v>-0.34922076748259201</v>
      </c>
      <c r="E193" s="15">
        <f t="shared" ca="1" si="86"/>
        <v>-14.827929852973284</v>
      </c>
      <c r="F193" s="82">
        <f t="shared" ca="1" si="61"/>
        <v>154.18999999999818</v>
      </c>
      <c r="G193" s="79">
        <f t="shared" ca="1" si="87"/>
        <v>-11</v>
      </c>
      <c r="H193" s="53">
        <f t="shared" ca="1" si="88"/>
        <v>20.644864568741976</v>
      </c>
    </row>
    <row r="194" spans="1:8" x14ac:dyDescent="0.25">
      <c r="A194" s="13">
        <f t="shared" ref="A194:B194" si="114">A193+1</f>
        <v>180</v>
      </c>
      <c r="B194" s="51">
        <f t="shared" ca="1" si="114"/>
        <v>44230</v>
      </c>
      <c r="C194" s="94">
        <f t="shared" ca="1" si="60"/>
        <v>165.82591462080916</v>
      </c>
      <c r="D194" s="15">
        <f t="shared" ca="1" si="85"/>
        <v>0.65384447378244204</v>
      </c>
      <c r="E194" s="15">
        <f t="shared" ca="1" si="86"/>
        <v>-14.174085379190842</v>
      </c>
      <c r="F194" s="82">
        <f t="shared" ca="1" si="61"/>
        <v>154.04499999999817</v>
      </c>
      <c r="G194" s="79">
        <f t="shared" ca="1" si="87"/>
        <v>-12</v>
      </c>
      <c r="H194" s="53">
        <f t="shared" ca="1" si="88"/>
        <v>20.726588619292674</v>
      </c>
    </row>
    <row r="195" spans="1:8" x14ac:dyDescent="0.25">
      <c r="A195" s="13">
        <f t="shared" ref="A195:B195" si="115">A194+1</f>
        <v>181</v>
      </c>
      <c r="B195" s="51">
        <f t="shared" ca="1" si="115"/>
        <v>44231</v>
      </c>
      <c r="C195" s="94">
        <f t="shared" ca="1" si="60"/>
        <v>164.90093486392357</v>
      </c>
      <c r="D195" s="15">
        <f t="shared" ca="1" si="85"/>
        <v>-0.92497975688559109</v>
      </c>
      <c r="E195" s="15">
        <f t="shared" ca="1" si="86"/>
        <v>-15.099065136076433</v>
      </c>
      <c r="F195" s="82">
        <f t="shared" ca="1" si="61"/>
        <v>153.89999999999816</v>
      </c>
      <c r="G195" s="79">
        <f t="shared" ca="1" si="87"/>
        <v>-12</v>
      </c>
      <c r="H195" s="53">
        <f t="shared" ca="1" si="88"/>
        <v>20.610975357360843</v>
      </c>
    </row>
    <row r="196" spans="1:8" x14ac:dyDescent="0.25">
      <c r="A196" s="13">
        <f t="shared" ref="A196:B196" si="116">A195+1</f>
        <v>182</v>
      </c>
      <c r="B196" s="51">
        <f t="shared" ca="1" si="116"/>
        <v>44232</v>
      </c>
      <c r="C196" s="94">
        <f t="shared" ca="1" si="60"/>
        <v>165.2661234365201</v>
      </c>
      <c r="D196" s="15">
        <f t="shared" ca="1" si="85"/>
        <v>0.36518857259653714</v>
      </c>
      <c r="E196" s="15">
        <f t="shared" ca="1" si="86"/>
        <v>-14.733876563479896</v>
      </c>
      <c r="F196" s="82">
        <f t="shared" ca="1" si="61"/>
        <v>153.75499999999815</v>
      </c>
      <c r="G196" s="79">
        <f t="shared" ca="1" si="87"/>
        <v>-12</v>
      </c>
      <c r="H196" s="53">
        <f t="shared" ca="1" si="88"/>
        <v>20.656620293678444</v>
      </c>
    </row>
    <row r="197" spans="1:8" x14ac:dyDescent="0.25">
      <c r="A197" s="13">
        <f t="shared" ref="A197:B197" si="117">A196+1</f>
        <v>183</v>
      </c>
      <c r="B197" s="51">
        <f t="shared" ca="1" si="117"/>
        <v>44233</v>
      </c>
      <c r="C197" s="94">
        <f t="shared" ca="1" si="60"/>
        <v>165.97400403261312</v>
      </c>
      <c r="D197" s="15">
        <f t="shared" ca="1" si="85"/>
        <v>0.70788059609301968</v>
      </c>
      <c r="E197" s="15">
        <f t="shared" ca="1" si="86"/>
        <v>-14.025995967386876</v>
      </c>
      <c r="F197" s="82">
        <f t="shared" ca="1" si="61"/>
        <v>153.60999999999814</v>
      </c>
      <c r="G197" s="79">
        <f t="shared" ca="1" si="87"/>
        <v>-13</v>
      </c>
      <c r="H197" s="53">
        <f t="shared" ca="1" si="88"/>
        <v>20.745098321617263</v>
      </c>
    </row>
    <row r="198" spans="1:8" x14ac:dyDescent="0.25">
      <c r="A198" s="13">
        <f t="shared" ref="A198:B198" si="118">A197+1</f>
        <v>184</v>
      </c>
      <c r="B198" s="51">
        <f t="shared" ca="1" si="118"/>
        <v>44234</v>
      </c>
      <c r="C198" s="94">
        <f t="shared" ca="1" si="60"/>
        <v>164.95425027083539</v>
      </c>
      <c r="D198" s="15">
        <f t="shared" ca="1" si="85"/>
        <v>-1.0197537617777357</v>
      </c>
      <c r="E198" s="15">
        <f t="shared" ca="1" si="86"/>
        <v>-15.045749729164612</v>
      </c>
      <c r="F198" s="82">
        <f t="shared" ca="1" si="61"/>
        <v>153.46499999999813</v>
      </c>
      <c r="G198" s="79">
        <f t="shared" ca="1" si="87"/>
        <v>-12</v>
      </c>
      <c r="H198" s="53">
        <f t="shared" ca="1" si="88"/>
        <v>20.617639252498453</v>
      </c>
    </row>
    <row r="199" spans="1:8" x14ac:dyDescent="0.25">
      <c r="A199" s="13">
        <f t="shared" ref="A199:B199" si="119">A198+1</f>
        <v>185</v>
      </c>
      <c r="B199" s="51">
        <f t="shared" ca="1" si="119"/>
        <v>44235</v>
      </c>
      <c r="C199" s="94">
        <f t="shared" ca="1" si="60"/>
        <v>164.17762299297837</v>
      </c>
      <c r="D199" s="15">
        <f t="shared" ca="1" si="85"/>
        <v>-0.77662727785701691</v>
      </c>
      <c r="E199" s="15">
        <f t="shared" ca="1" si="86"/>
        <v>-15.822377007021629</v>
      </c>
      <c r="F199" s="82">
        <f t="shared" ca="1" si="61"/>
        <v>153.31999999999812</v>
      </c>
      <c r="G199" s="79">
        <f t="shared" ca="1" si="87"/>
        <v>-11</v>
      </c>
      <c r="H199" s="53">
        <f t="shared" ca="1" si="88"/>
        <v>20.520568573675593</v>
      </c>
    </row>
    <row r="200" spans="1:8" x14ac:dyDescent="0.25">
      <c r="A200" s="13">
        <f t="shared" ref="A200:B200" si="120">A199+1</f>
        <v>186</v>
      </c>
      <c r="B200" s="51">
        <f t="shared" ca="1" si="120"/>
        <v>44236</v>
      </c>
      <c r="C200" s="94">
        <f t="shared" ca="1" si="60"/>
        <v>163.3692855309146</v>
      </c>
      <c r="D200" s="15">
        <f t="shared" ca="1" si="85"/>
        <v>-0.80833746206377555</v>
      </c>
      <c r="E200" s="15">
        <f t="shared" ca="1" si="86"/>
        <v>-16.630714469085405</v>
      </c>
      <c r="F200" s="82">
        <f t="shared" ca="1" si="61"/>
        <v>153.17499999999811</v>
      </c>
      <c r="G200" s="79">
        <f t="shared" ca="1" si="87"/>
        <v>-11</v>
      </c>
      <c r="H200" s="53">
        <f t="shared" ca="1" si="88"/>
        <v>20.419534437484817</v>
      </c>
    </row>
    <row r="201" spans="1:8" x14ac:dyDescent="0.25">
      <c r="A201" s="13">
        <f t="shared" ref="A201:B201" si="121">A200+1</f>
        <v>187</v>
      </c>
      <c r="B201" s="51">
        <f t="shared" ca="1" si="121"/>
        <v>44237</v>
      </c>
      <c r="C201" s="94">
        <f t="shared" ca="1" si="60"/>
        <v>163.35772526727311</v>
      </c>
      <c r="D201" s="15">
        <f t="shared" ca="1" si="85"/>
        <v>-1.156026364148488E-2</v>
      </c>
      <c r="E201" s="15">
        <f t="shared" ca="1" si="86"/>
        <v>-16.642274732726889</v>
      </c>
      <c r="F201" s="82">
        <f t="shared" ca="1" si="61"/>
        <v>153.0299999999981</v>
      </c>
      <c r="G201" s="79">
        <f t="shared" ca="1" si="87"/>
        <v>-11</v>
      </c>
      <c r="H201" s="53">
        <f t="shared" ca="1" si="88"/>
        <v>20.418089519605871</v>
      </c>
    </row>
    <row r="202" spans="1:8" x14ac:dyDescent="0.25">
      <c r="A202" s="13">
        <f t="shared" ref="A202:B202" si="122">A201+1</f>
        <v>188</v>
      </c>
      <c r="B202" s="51">
        <f t="shared" ca="1" si="122"/>
        <v>44238</v>
      </c>
      <c r="C202" s="94">
        <f t="shared" ca="1" si="60"/>
        <v>163.42691752074947</v>
      </c>
      <c r="D202" s="15">
        <f t="shared" ca="1" si="85"/>
        <v>6.9192253476359156E-2</v>
      </c>
      <c r="E202" s="15">
        <f t="shared" ca="1" si="86"/>
        <v>-16.57308247925053</v>
      </c>
      <c r="F202" s="82">
        <f t="shared" ca="1" si="61"/>
        <v>152.88499999999809</v>
      </c>
      <c r="G202" s="79">
        <f t="shared" ca="1" si="87"/>
        <v>-11</v>
      </c>
      <c r="H202" s="53">
        <f t="shared" ca="1" si="88"/>
        <v>20.426737862518532</v>
      </c>
    </row>
    <row r="203" spans="1:8" x14ac:dyDescent="0.25">
      <c r="A203" s="13">
        <f t="shared" ref="A203:B203" si="123">A202+1</f>
        <v>189</v>
      </c>
      <c r="B203" s="51">
        <f t="shared" ca="1" si="123"/>
        <v>44239</v>
      </c>
      <c r="C203" s="94">
        <f t="shared" ca="1" si="60"/>
        <v>163.93703565559673</v>
      </c>
      <c r="D203" s="15">
        <f t="shared" ca="1" si="85"/>
        <v>0.51011813484726076</v>
      </c>
      <c r="E203" s="15">
        <f t="shared" ca="1" si="86"/>
        <v>-16.062964344403269</v>
      </c>
      <c r="F203" s="82">
        <f t="shared" ca="1" si="61"/>
        <v>152.73999999999808</v>
      </c>
      <c r="G203" s="79">
        <f t="shared" ca="1" si="87"/>
        <v>-12</v>
      </c>
      <c r="H203" s="53">
        <f t="shared" ca="1" si="88"/>
        <v>20.490497551421182</v>
      </c>
    </row>
    <row r="204" spans="1:8" x14ac:dyDescent="0.25">
      <c r="A204" s="13">
        <f t="shared" ref="A204:B204" si="124">A203+1</f>
        <v>190</v>
      </c>
      <c r="B204" s="51">
        <f t="shared" ca="1" si="124"/>
        <v>44240</v>
      </c>
      <c r="C204" s="94">
        <f t="shared" ca="1" si="60"/>
        <v>163.48731617054</v>
      </c>
      <c r="D204" s="15">
        <f t="shared" ca="1" si="85"/>
        <v>-0.44971948505673254</v>
      </c>
      <c r="E204" s="15">
        <f t="shared" ca="1" si="86"/>
        <v>-16.512683829460002</v>
      </c>
      <c r="F204" s="82">
        <f t="shared" ca="1" si="61"/>
        <v>152.59499999999807</v>
      </c>
      <c r="G204" s="79">
        <f t="shared" ca="1" si="87"/>
        <v>-11</v>
      </c>
      <c r="H204" s="53">
        <f t="shared" ca="1" si="88"/>
        <v>20.434287092506089</v>
      </c>
    </row>
    <row r="205" spans="1:8" x14ac:dyDescent="0.25">
      <c r="A205" s="13">
        <f t="shared" ref="A205:B205" si="125">A204+1</f>
        <v>191</v>
      </c>
      <c r="B205" s="51">
        <f t="shared" ca="1" si="125"/>
        <v>44241</v>
      </c>
      <c r="C205" s="94">
        <f t="shared" ca="1" si="60"/>
        <v>162.86860463098287</v>
      </c>
      <c r="D205" s="15">
        <f t="shared" ca="1" si="85"/>
        <v>-0.61871153955712543</v>
      </c>
      <c r="E205" s="15">
        <f t="shared" ca="1" si="86"/>
        <v>-17.131395369017127</v>
      </c>
      <c r="F205" s="82">
        <f t="shared" ca="1" si="61"/>
        <v>152.44999999999806</v>
      </c>
      <c r="G205" s="79">
        <f t="shared" ca="1" si="87"/>
        <v>-11</v>
      </c>
      <c r="H205" s="53">
        <f t="shared" ca="1" si="88"/>
        <v>20.356954309003982</v>
      </c>
    </row>
    <row r="206" spans="1:8" x14ac:dyDescent="0.25">
      <c r="A206" s="13">
        <f t="shared" ref="A206:B206" si="126">A205+1</f>
        <v>192</v>
      </c>
      <c r="B206" s="51">
        <f t="shared" ca="1" si="126"/>
        <v>44242</v>
      </c>
      <c r="C206" s="94">
        <f t="shared" ca="1" si="60"/>
        <v>161.97976179137504</v>
      </c>
      <c r="D206" s="15">
        <f t="shared" ca="1" si="85"/>
        <v>-0.8888428396078325</v>
      </c>
      <c r="E206" s="15">
        <f t="shared" ca="1" si="86"/>
        <v>-18.02023820862496</v>
      </c>
      <c r="F206" s="82">
        <f t="shared" ca="1" si="61"/>
        <v>152.30499999999805</v>
      </c>
      <c r="G206" s="79">
        <f t="shared" ca="1" si="87"/>
        <v>-10</v>
      </c>
      <c r="H206" s="53">
        <f t="shared" ca="1" si="88"/>
        <v>20.245857802008182</v>
      </c>
    </row>
    <row r="207" spans="1:8" x14ac:dyDescent="0.25">
      <c r="A207" s="13">
        <f t="shared" ref="A207:B207" si="127">A206+1</f>
        <v>193</v>
      </c>
      <c r="B207" s="51">
        <f t="shared" ca="1" si="127"/>
        <v>44243</v>
      </c>
      <c r="C207" s="94">
        <f t="shared" ca="1" si="60"/>
        <v>161.95004232941471</v>
      </c>
      <c r="D207" s="15">
        <f t="shared" ca="1" si="85"/>
        <v>-2.9719461960326043E-2</v>
      </c>
      <c r="E207" s="15">
        <f t="shared" ca="1" si="86"/>
        <v>-18.049957670585286</v>
      </c>
      <c r="F207" s="82">
        <f t="shared" ca="1" si="61"/>
        <v>152.15999999999804</v>
      </c>
      <c r="G207" s="79">
        <f t="shared" ca="1" si="87"/>
        <v>-10</v>
      </c>
      <c r="H207" s="53">
        <f t="shared" ca="1" si="88"/>
        <v>20.242143165104494</v>
      </c>
    </row>
    <row r="208" spans="1:8" x14ac:dyDescent="0.25">
      <c r="A208" s="13">
        <f t="shared" ref="A208:B208" si="128">A207+1</f>
        <v>194</v>
      </c>
      <c r="B208" s="51">
        <f t="shared" ca="1" si="128"/>
        <v>44244</v>
      </c>
      <c r="C208" s="94">
        <f t="shared" ca="1" si="60"/>
        <v>161.67844251912396</v>
      </c>
      <c r="D208" s="15">
        <f t="shared" ca="1" si="85"/>
        <v>-0.27159981029075198</v>
      </c>
      <c r="E208" s="15">
        <f t="shared" ca="1" si="86"/>
        <v>-18.321557480876038</v>
      </c>
      <c r="F208" s="82">
        <f t="shared" ca="1" si="61"/>
        <v>152.01499999999803</v>
      </c>
      <c r="G208" s="79">
        <f t="shared" ca="1" si="87"/>
        <v>-10</v>
      </c>
      <c r="H208" s="53">
        <f t="shared" ca="1" si="88"/>
        <v>20.20819589244903</v>
      </c>
    </row>
    <row r="209" spans="1:8" x14ac:dyDescent="0.25">
      <c r="A209" s="13">
        <f t="shared" ref="A209:B209" si="129">A208+1</f>
        <v>195</v>
      </c>
      <c r="B209" s="51">
        <f t="shared" ca="1" si="129"/>
        <v>44245</v>
      </c>
      <c r="C209" s="94">
        <f t="shared" ref="C209:C214" ca="1" si="130">C208+RAND()*2-1.15</f>
        <v>160.62880255276343</v>
      </c>
      <c r="D209" s="15">
        <f t="shared" ca="1" si="85"/>
        <v>-1.0496399663605303</v>
      </c>
      <c r="E209" s="15">
        <f t="shared" ca="1" si="86"/>
        <v>-19.371197447236568</v>
      </c>
      <c r="F209" s="82">
        <f t="shared" ref="F209:F214" ca="1" si="131">IF(F208&gt;F$5,F208+C$9,0)</f>
        <v>151.86999999999802</v>
      </c>
      <c r="G209" s="79">
        <f t="shared" ca="1" si="87"/>
        <v>-9</v>
      </c>
      <c r="H209" s="53">
        <f t="shared" ca="1" si="88"/>
        <v>20.077001345258559</v>
      </c>
    </row>
    <row r="210" spans="1:8" x14ac:dyDescent="0.25">
      <c r="A210" s="13">
        <f t="shared" ref="A210:B210" si="132">A209+1</f>
        <v>196</v>
      </c>
      <c r="B210" s="51">
        <f t="shared" ca="1" si="132"/>
        <v>44246</v>
      </c>
      <c r="C210" s="94">
        <f t="shared" ca="1" si="130"/>
        <v>159.54920638862382</v>
      </c>
      <c r="D210" s="15">
        <f t="shared" ca="1" si="85"/>
        <v>-1.0795961641396161</v>
      </c>
      <c r="E210" s="15">
        <f t="shared" ca="1" si="86"/>
        <v>-20.450793611376184</v>
      </c>
      <c r="F210" s="82">
        <f t="shared" ca="1" si="131"/>
        <v>151.724999999998</v>
      </c>
      <c r="G210" s="79">
        <f t="shared" ca="1" si="87"/>
        <v>-8</v>
      </c>
      <c r="H210" s="53">
        <f t="shared" ca="1" si="88"/>
        <v>19.94206257154363</v>
      </c>
    </row>
    <row r="211" spans="1:8" x14ac:dyDescent="0.25">
      <c r="A211" s="13">
        <f t="shared" ref="A211:B211" si="133">A210+1</f>
        <v>197</v>
      </c>
      <c r="B211" s="51">
        <f t="shared" ca="1" si="133"/>
        <v>44247</v>
      </c>
      <c r="C211" s="94">
        <f t="shared" ca="1" si="130"/>
        <v>159.47567523245311</v>
      </c>
      <c r="D211" s="15">
        <f t="shared" ca="1" si="85"/>
        <v>-7.3531156170702161E-2</v>
      </c>
      <c r="E211" s="15">
        <f t="shared" ca="1" si="86"/>
        <v>-20.524324767546887</v>
      </c>
      <c r="F211" s="82">
        <f t="shared" ca="1" si="131"/>
        <v>151.57999999999799</v>
      </c>
      <c r="G211" s="79">
        <f t="shared" ca="1" si="87"/>
        <v>-8</v>
      </c>
      <c r="H211" s="53">
        <f t="shared" ca="1" si="88"/>
        <v>19.932871908985636</v>
      </c>
    </row>
    <row r="212" spans="1:8" x14ac:dyDescent="0.25">
      <c r="A212" s="13">
        <f t="shared" ref="A212:B212" si="134">A211+1</f>
        <v>198</v>
      </c>
      <c r="B212" s="51">
        <f t="shared" ca="1" si="134"/>
        <v>44248</v>
      </c>
      <c r="C212" s="94">
        <f t="shared" ca="1" si="130"/>
        <v>158.86592573857322</v>
      </c>
      <c r="D212" s="15">
        <f t="shared" ca="1" si="85"/>
        <v>-0.60974949387988886</v>
      </c>
      <c r="E212" s="15">
        <f t="shared" ca="1" si="86"/>
        <v>-21.134074261426775</v>
      </c>
      <c r="F212" s="82">
        <f t="shared" ca="1" si="131"/>
        <v>151.43499999999798</v>
      </c>
      <c r="G212" s="79">
        <f t="shared" ca="1" si="87"/>
        <v>-8</v>
      </c>
      <c r="H212" s="53">
        <f t="shared" ca="1" si="88"/>
        <v>19.856659291980808</v>
      </c>
    </row>
    <row r="213" spans="1:8" x14ac:dyDescent="0.25">
      <c r="A213" s="13">
        <f t="shared" ref="A213:B213" si="135">A212+1</f>
        <v>199</v>
      </c>
      <c r="B213" s="51">
        <f t="shared" ca="1" si="135"/>
        <v>44249</v>
      </c>
      <c r="C213" s="94">
        <f t="shared" ca="1" si="130"/>
        <v>158.65511657944126</v>
      </c>
      <c r="D213" s="15">
        <f t="shared" ca="1" si="85"/>
        <v>-0.21080915913196918</v>
      </c>
      <c r="E213" s="15">
        <f t="shared" ca="1" si="86"/>
        <v>-21.344883420558745</v>
      </c>
      <c r="F213" s="82">
        <f t="shared" ca="1" si="131"/>
        <v>151.28999999999797</v>
      </c>
      <c r="G213" s="79">
        <f t="shared" ca="1" si="87"/>
        <v>-8</v>
      </c>
      <c r="H213" s="53">
        <f t="shared" ca="1" si="88"/>
        <v>19.830310245581767</v>
      </c>
    </row>
    <row r="214" spans="1:8" x14ac:dyDescent="0.25">
      <c r="A214" s="13">
        <f t="shared" ref="A214:B214" si="136">A213+1</f>
        <v>200</v>
      </c>
      <c r="B214" s="51">
        <f t="shared" ca="1" si="136"/>
        <v>44250</v>
      </c>
      <c r="C214" s="94">
        <f t="shared" ca="1" si="130"/>
        <v>158.65020054062774</v>
      </c>
      <c r="D214" s="15">
        <f t="shared" ca="1" si="85"/>
        <v>-4.9160388135192079E-3</v>
      </c>
      <c r="E214" s="15">
        <f t="shared" ca="1" si="86"/>
        <v>-21.349799459372264</v>
      </c>
      <c r="F214" s="82">
        <f t="shared" ca="1" si="131"/>
        <v>151.14499999999796</v>
      </c>
      <c r="G214" s="79">
        <f t="shared" ca="1" si="87"/>
        <v>-8</v>
      </c>
      <c r="H214" s="53">
        <f t="shared" ca="1" si="88"/>
        <v>19.829695789666612</v>
      </c>
    </row>
  </sheetData>
  <conditionalFormatting sqref="C7">
    <cfRule type="cellIs" dxfId="55" priority="26" operator="lessThan">
      <formula>18.5</formula>
    </cfRule>
    <cfRule type="cellIs" dxfId="54" priority="27" operator="between">
      <formula>25</formula>
      <formula>18.5</formula>
    </cfRule>
    <cfRule type="cellIs" dxfId="53" priority="28" operator="between">
      <formula>25</formula>
      <formula>30</formula>
    </cfRule>
    <cfRule type="cellIs" dxfId="52" priority="29" operator="greaterThan">
      <formula>30</formula>
    </cfRule>
  </conditionalFormatting>
  <conditionalFormatting sqref="C15">
    <cfRule type="cellIs" dxfId="51" priority="23" operator="equal">
      <formula>0</formula>
    </cfRule>
  </conditionalFormatting>
  <conditionalFormatting sqref="F7">
    <cfRule type="cellIs" dxfId="50" priority="19" operator="lessThan">
      <formula>18.5</formula>
    </cfRule>
    <cfRule type="cellIs" dxfId="49" priority="20" operator="between">
      <formula>25</formula>
      <formula>18.5</formula>
    </cfRule>
    <cfRule type="cellIs" dxfId="48" priority="21" operator="between">
      <formula>25</formula>
      <formula>30</formula>
    </cfRule>
    <cfRule type="cellIs" dxfId="47" priority="22" operator="greaterThan">
      <formula>30</formula>
    </cfRule>
  </conditionalFormatting>
  <conditionalFormatting sqref="D15:E214">
    <cfRule type="cellIs" dxfId="46" priority="8" stopIfTrue="1" operator="equal">
      <formula>0</formula>
    </cfRule>
    <cfRule type="cellIs" dxfId="45" priority="9" stopIfTrue="1" operator="lessThan">
      <formula>0</formula>
    </cfRule>
    <cfRule type="cellIs" dxfId="44" priority="10" stopIfTrue="1" operator="greaterThan">
      <formula>0</formula>
    </cfRule>
  </conditionalFormatting>
  <conditionalFormatting sqref="D15:E214">
    <cfRule type="expression" dxfId="43" priority="7">
      <formula>IF($C15=0,1,0)</formula>
    </cfRule>
  </conditionalFormatting>
  <conditionalFormatting sqref="B15:B214">
    <cfRule type="cellIs" dxfId="42" priority="6" operator="equal">
      <formula>TODAY()</formula>
    </cfRule>
  </conditionalFormatting>
  <conditionalFormatting sqref="H15:H214">
    <cfRule type="cellIs" dxfId="41" priority="1" operator="equal">
      <formula>" "</formula>
    </cfRule>
    <cfRule type="cellIs" dxfId="40" priority="2" operator="between">
      <formula>18.5</formula>
      <formula>25</formula>
    </cfRule>
    <cfRule type="cellIs" dxfId="39" priority="3" operator="between">
      <formula>25</formula>
      <formula>30</formula>
    </cfRule>
    <cfRule type="cellIs" dxfId="38" priority="4" operator="lessThan">
      <formula>18.5</formula>
    </cfRule>
    <cfRule type="cellIs" dxfId="37" priority="5" operator="greaterThan">
      <formula>30</formula>
    </cfRule>
  </conditionalFormatting>
  <hyperlinks>
    <hyperlink ref="F1" r:id="rId1" xr:uid="{00000000-0004-0000-0200-000000000000}"/>
  </hyperlinks>
  <pageMargins left="0.7" right="0.7" top="0.75" bottom="0.75" header="0.3" footer="0.3"/>
  <pageSetup paperSize="9" scale="86" orientation="portrait" horizontalDpi="0" verticalDpi="0" r:id="rId2"/>
  <colBreaks count="1" manualBreakCount="1">
    <brk id="9"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X214"/>
  <sheetViews>
    <sheetView zoomScaleNormal="100" workbookViewId="0">
      <selection activeCell="T18" sqref="T18"/>
    </sheetView>
  </sheetViews>
  <sheetFormatPr defaultRowHeight="15" x14ac:dyDescent="0.25"/>
  <cols>
    <col min="1" max="1" width="5.42578125" style="3" customWidth="1"/>
    <col min="2" max="2" width="14.28515625" style="3" customWidth="1"/>
    <col min="3" max="3" width="11.42578125" style="5" bestFit="1" customWidth="1"/>
    <col min="4" max="4" width="10.28515625" style="6" customWidth="1"/>
    <col min="5" max="5" width="14.28515625" style="3" customWidth="1"/>
    <col min="6" max="6" width="13.140625" style="4" customWidth="1"/>
    <col min="7" max="7" width="12.140625" style="3" customWidth="1"/>
    <col min="8" max="8" width="14.85546875" style="3" customWidth="1"/>
    <col min="9" max="16384" width="9.140625" style="3"/>
  </cols>
  <sheetData>
    <row r="1" spans="1:24" ht="21" x14ac:dyDescent="0.35">
      <c r="B1" s="1" t="s">
        <v>29</v>
      </c>
      <c r="F1" s="2" t="s">
        <v>30</v>
      </c>
      <c r="K1" s="1" t="s">
        <v>29</v>
      </c>
      <c r="L1" s="5"/>
      <c r="M1" s="6"/>
    </row>
    <row r="2" spans="1:24" ht="15.75" thickBot="1" x14ac:dyDescent="0.3">
      <c r="B2" s="3" t="s">
        <v>31</v>
      </c>
      <c r="K2" s="3" t="s">
        <v>31</v>
      </c>
      <c r="L2" s="5"/>
      <c r="M2" s="6"/>
    </row>
    <row r="3" spans="1:24" ht="15.75" thickBot="1" x14ac:dyDescent="0.3">
      <c r="B3" s="65" t="s">
        <v>49</v>
      </c>
      <c r="C3" s="66"/>
      <c r="D3" s="67"/>
      <c r="E3" s="92"/>
      <c r="F3" s="69"/>
      <c r="G3" s="68"/>
      <c r="H3" s="70"/>
    </row>
    <row r="4" spans="1:24" x14ac:dyDescent="0.25">
      <c r="B4" s="7" t="s">
        <v>1</v>
      </c>
      <c r="C4" s="8"/>
      <c r="D4" s="9"/>
      <c r="E4" s="10" t="s">
        <v>5</v>
      </c>
      <c r="F4" s="11"/>
      <c r="G4" s="10"/>
      <c r="H4" s="12" t="s">
        <v>71</v>
      </c>
      <c r="K4" s="3" t="s">
        <v>7</v>
      </c>
    </row>
    <row r="5" spans="1:24" x14ac:dyDescent="0.25">
      <c r="B5" s="13" t="s">
        <v>3</v>
      </c>
      <c r="C5" s="71">
        <v>75</v>
      </c>
      <c r="D5" s="15"/>
      <c r="E5" s="16" t="s">
        <v>69</v>
      </c>
      <c r="F5" s="71">
        <v>65</v>
      </c>
      <c r="G5" s="16"/>
      <c r="H5" s="76">
        <v>180</v>
      </c>
      <c r="K5" s="84" t="s">
        <v>9</v>
      </c>
      <c r="L5" s="3" t="s">
        <v>10</v>
      </c>
    </row>
    <row r="6" spans="1:24" x14ac:dyDescent="0.25">
      <c r="B6" s="13" t="s">
        <v>2</v>
      </c>
      <c r="C6" s="64">
        <f ca="1">TODAY()</f>
        <v>44051</v>
      </c>
      <c r="D6" s="15"/>
      <c r="E6" s="16" t="s">
        <v>70</v>
      </c>
      <c r="F6" s="64">
        <f ca="1">TODAY()+150</f>
        <v>44201</v>
      </c>
      <c r="G6" s="99" t="str">
        <f ca="1">"total:"&amp;F6-C6</f>
        <v>total:150</v>
      </c>
      <c r="H6" s="17" t="s">
        <v>48</v>
      </c>
      <c r="K6" s="74" t="s">
        <v>11</v>
      </c>
      <c r="L6" s="3" t="s">
        <v>12</v>
      </c>
    </row>
    <row r="7" spans="1:24" ht="15.75" thickBot="1" x14ac:dyDescent="0.3">
      <c r="B7" s="18" t="s">
        <v>0</v>
      </c>
      <c r="C7" s="72">
        <f>IF(OR(ISBLANK(C5),ISERROR(C5/($H$5/100)^2))," --- ",C5/($H$5/100)^2)</f>
        <v>23.148148148148145</v>
      </c>
      <c r="D7" s="72"/>
      <c r="E7" s="73" t="s">
        <v>6</v>
      </c>
      <c r="F7" s="72">
        <f>IF(OR(ISBLANK(F5),ISERROR(F5/($H$5/100)^2))," --- ",F5/($H$5/100)^2)</f>
        <v>20.061728395061728</v>
      </c>
      <c r="G7" s="22"/>
      <c r="H7" s="23"/>
      <c r="K7" s="61" t="s">
        <v>13</v>
      </c>
      <c r="L7" s="3" t="s">
        <v>14</v>
      </c>
    </row>
    <row r="8" spans="1:24" x14ac:dyDescent="0.25">
      <c r="B8" s="24"/>
      <c r="C8" s="25"/>
      <c r="D8" s="26"/>
      <c r="E8" s="27"/>
      <c r="F8" s="28"/>
      <c r="G8" s="27"/>
      <c r="H8" s="29"/>
      <c r="K8" s="62" t="s">
        <v>16</v>
      </c>
      <c r="L8" s="3" t="s">
        <v>15</v>
      </c>
    </row>
    <row r="9" spans="1:24" x14ac:dyDescent="0.25">
      <c r="B9" s="24" t="s">
        <v>4</v>
      </c>
      <c r="C9" s="25">
        <f ca="1">-(C5-F5)/(F6-C6)*1000</f>
        <v>-66.666666666666671</v>
      </c>
      <c r="D9" s="30" t="s">
        <v>56</v>
      </c>
      <c r="E9" s="27"/>
      <c r="F9" s="58">
        <f ca="1">F10/7</f>
        <v>513.42857142857144</v>
      </c>
      <c r="G9" s="27" t="s">
        <v>46</v>
      </c>
      <c r="H9" s="29"/>
    </row>
    <row r="10" spans="1:24" ht="15.75" thickBot="1" x14ac:dyDescent="0.3">
      <c r="B10" s="32" t="s">
        <v>18</v>
      </c>
      <c r="C10" s="33">
        <f ca="1">C9*7/1000</f>
        <v>-0.46666666666666667</v>
      </c>
      <c r="D10" s="34" t="s">
        <v>19</v>
      </c>
      <c r="E10" s="35"/>
      <c r="F10" s="36">
        <f ca="1">ABS(INT(C10*7700))</f>
        <v>3594</v>
      </c>
      <c r="G10" s="35" t="s">
        <v>47</v>
      </c>
      <c r="H10" s="37"/>
    </row>
    <row r="11" spans="1:24" x14ac:dyDescent="0.25">
      <c r="M11" s="38"/>
      <c r="N11" s="38"/>
      <c r="O11" s="38"/>
      <c r="P11" s="38"/>
      <c r="Q11" s="38"/>
      <c r="R11" s="38"/>
      <c r="S11" s="38"/>
      <c r="T11" s="38"/>
      <c r="U11" s="38"/>
      <c r="V11" s="38"/>
      <c r="W11" s="38"/>
      <c r="X11" s="39" t="s">
        <v>8</v>
      </c>
    </row>
    <row r="12" spans="1:24" x14ac:dyDescent="0.25">
      <c r="B12" s="3" t="s">
        <v>20</v>
      </c>
      <c r="V12" s="27"/>
      <c r="W12" s="27"/>
      <c r="X12" s="27"/>
    </row>
    <row r="13" spans="1:24" ht="15.75" thickBot="1" x14ac:dyDescent="0.3">
      <c r="V13" s="27"/>
      <c r="W13" s="27"/>
      <c r="X13" s="27"/>
    </row>
    <row r="14" spans="1:24" s="45" customFormat="1" ht="35.25" customHeight="1" thickBot="1" x14ac:dyDescent="0.3">
      <c r="A14" s="40" t="s">
        <v>23</v>
      </c>
      <c r="B14" s="41" t="s">
        <v>2</v>
      </c>
      <c r="C14" s="77" t="s">
        <v>3</v>
      </c>
      <c r="D14" s="42" t="s">
        <v>21</v>
      </c>
      <c r="E14" s="41" t="s">
        <v>22</v>
      </c>
      <c r="F14" s="41" t="s">
        <v>5</v>
      </c>
      <c r="G14" s="59" t="s">
        <v>51</v>
      </c>
      <c r="H14" s="78" t="s">
        <v>17</v>
      </c>
    </row>
    <row r="15" spans="1:24" x14ac:dyDescent="0.25">
      <c r="A15" s="85">
        <v>1</v>
      </c>
      <c r="B15" s="86">
        <f ca="1">C6</f>
        <v>44051</v>
      </c>
      <c r="C15" s="93">
        <f>C5</f>
        <v>75</v>
      </c>
      <c r="D15" s="87">
        <f>C15-C5</f>
        <v>0</v>
      </c>
      <c r="E15" s="87">
        <f>C15-C5</f>
        <v>0</v>
      </c>
      <c r="F15" s="87">
        <f>C15</f>
        <v>75</v>
      </c>
      <c r="G15" s="87">
        <f>IF(ISBLANK(C15),"",((F15-C15)))</f>
        <v>0</v>
      </c>
      <c r="H15" s="88">
        <f>IF(ISBLANK(C15)," ",C15/($H$5/100)^2)</f>
        <v>23.148148148148145</v>
      </c>
    </row>
    <row r="16" spans="1:24" x14ac:dyDescent="0.25">
      <c r="A16" s="13">
        <f>A15+1</f>
        <v>2</v>
      </c>
      <c r="B16" s="51">
        <f ca="1">B15+1</f>
        <v>44052</v>
      </c>
      <c r="C16" s="94">
        <f ca="1">C15+RAND()*2-1.06</f>
        <v>74.514391964230626</v>
      </c>
      <c r="D16" s="80">
        <f t="shared" ref="D16:D80" ca="1" si="0">IF(ISBLANK(C16),,C16-C15)</f>
        <v>-0.48560803576937417</v>
      </c>
      <c r="E16" s="80">
        <f t="shared" ref="E16:E20" ca="1" si="1">IF(ISBLANK(C16),,C16-C$5)</f>
        <v>-0.48560803576937417</v>
      </c>
      <c r="F16" s="80">
        <f ca="1">IF(F15&gt;F$5,F15+C$9/1000,0)</f>
        <v>74.933333333333337</v>
      </c>
      <c r="G16" s="79">
        <f ca="1">IF(ISBLANK(C16),"",((F16-C16)))</f>
        <v>0.41894136910271129</v>
      </c>
      <c r="H16" s="53">
        <f t="shared" ref="H16:H79" ca="1" si="2">IF(ISBLANK(C16)," ",C16/($H$5/100)^2)</f>
        <v>22.998269124762537</v>
      </c>
    </row>
    <row r="17" spans="1:8" x14ac:dyDescent="0.25">
      <c r="A17" s="13">
        <f t="shared" ref="A17:A80" si="3">A16+1</f>
        <v>3</v>
      </c>
      <c r="B17" s="51">
        <f t="shared" ref="B17:B80" ca="1" si="4">B16+1</f>
        <v>44053</v>
      </c>
      <c r="C17" s="94">
        <f t="shared" ref="C17:C80" ca="1" si="5">C16+RAND()*2-1.06</f>
        <v>74.499719903367037</v>
      </c>
      <c r="D17" s="80">
        <f t="shared" ca="1" si="0"/>
        <v>-1.4672060863588854E-2</v>
      </c>
      <c r="E17" s="80">
        <f t="shared" ca="1" si="1"/>
        <v>-0.50028009663296302</v>
      </c>
      <c r="F17" s="80">
        <f t="shared" ref="F17:F44" ca="1" si="6">IF(F16&gt;F$5,F16+C$9/1000,0)</f>
        <v>74.866666666666674</v>
      </c>
      <c r="G17" s="79">
        <f t="shared" ref="G17:G80" ca="1" si="7">IF(ISBLANK(C17),"",((F17-C17)))</f>
        <v>0.36694676329963727</v>
      </c>
      <c r="H17" s="53">
        <f t="shared" ca="1" si="2"/>
        <v>22.993740710915752</v>
      </c>
    </row>
    <row r="18" spans="1:8" x14ac:dyDescent="0.25">
      <c r="A18" s="13">
        <f t="shared" si="3"/>
        <v>4</v>
      </c>
      <c r="B18" s="51">
        <f t="shared" ca="1" si="4"/>
        <v>44054</v>
      </c>
      <c r="C18" s="94">
        <f t="shared" ca="1" si="5"/>
        <v>75.427739606171244</v>
      </c>
      <c r="D18" s="80">
        <f t="shared" ca="1" si="0"/>
        <v>0.92801970280420676</v>
      </c>
      <c r="E18" s="80">
        <f t="shared" ca="1" si="1"/>
        <v>0.42773960617124374</v>
      </c>
      <c r="F18" s="80">
        <f t="shared" ca="1" si="6"/>
        <v>74.800000000000011</v>
      </c>
      <c r="G18" s="79">
        <f t="shared" ca="1" si="7"/>
        <v>-0.62773960617123237</v>
      </c>
      <c r="H18" s="53">
        <f t="shared" ca="1" si="2"/>
        <v>23.280166545114579</v>
      </c>
    </row>
    <row r="19" spans="1:8" x14ac:dyDescent="0.25">
      <c r="A19" s="13">
        <f t="shared" si="3"/>
        <v>5</v>
      </c>
      <c r="B19" s="51">
        <f t="shared" ca="1" si="4"/>
        <v>44055</v>
      </c>
      <c r="C19" s="94">
        <f t="shared" ca="1" si="5"/>
        <v>75.160114181862511</v>
      </c>
      <c r="D19" s="80">
        <f t="shared" ca="1" si="0"/>
        <v>-0.26762542430873282</v>
      </c>
      <c r="E19" s="80">
        <f t="shared" ca="1" si="1"/>
        <v>0.16011418186251092</v>
      </c>
      <c r="F19" s="80">
        <f t="shared" ca="1" si="6"/>
        <v>74.733333333333348</v>
      </c>
      <c r="G19" s="79">
        <f t="shared" ca="1" si="7"/>
        <v>-0.42678084852916243</v>
      </c>
      <c r="H19" s="53">
        <f t="shared" ca="1" si="2"/>
        <v>23.197566105513118</v>
      </c>
    </row>
    <row r="20" spans="1:8" x14ac:dyDescent="0.25">
      <c r="A20" s="13">
        <f t="shared" si="3"/>
        <v>6</v>
      </c>
      <c r="B20" s="51">
        <f t="shared" ca="1" si="4"/>
        <v>44056</v>
      </c>
      <c r="C20" s="94">
        <f t="shared" ca="1" si="5"/>
        <v>74.364769101665175</v>
      </c>
      <c r="D20" s="80">
        <f t="shared" ca="1" si="0"/>
        <v>-0.79534508019733607</v>
      </c>
      <c r="E20" s="80">
        <f t="shared" ca="1" si="1"/>
        <v>-0.63523089833482516</v>
      </c>
      <c r="F20" s="80">
        <f t="shared" ca="1" si="6"/>
        <v>74.666666666666686</v>
      </c>
      <c r="G20" s="79">
        <f t="shared" ca="1" si="7"/>
        <v>0.30189756500151077</v>
      </c>
      <c r="H20" s="53">
        <f t="shared" ca="1" si="2"/>
        <v>22.952089228909003</v>
      </c>
    </row>
    <row r="21" spans="1:8" x14ac:dyDescent="0.25">
      <c r="A21" s="13">
        <f t="shared" si="3"/>
        <v>7</v>
      </c>
      <c r="B21" s="51">
        <f t="shared" ca="1" si="4"/>
        <v>44057</v>
      </c>
      <c r="C21" s="94">
        <f t="shared" ca="1" si="5"/>
        <v>74.860217792060709</v>
      </c>
      <c r="D21" s="80">
        <f t="shared" ca="1" si="0"/>
        <v>0.49544869039553419</v>
      </c>
      <c r="E21" s="80">
        <f t="shared" ref="E21:E80" ca="1" si="8">IF(ISBLANK(C21),,C21-C$5)</f>
        <v>-0.13978220793929097</v>
      </c>
      <c r="F21" s="80">
        <f t="shared" ca="1" si="6"/>
        <v>74.600000000000023</v>
      </c>
      <c r="G21" s="79">
        <f t="shared" ca="1" si="7"/>
        <v>-0.26021779206068629</v>
      </c>
      <c r="H21" s="53">
        <f t="shared" ca="1" si="2"/>
        <v>23.105005491376762</v>
      </c>
    </row>
    <row r="22" spans="1:8" x14ac:dyDescent="0.25">
      <c r="A22" s="13">
        <f t="shared" si="3"/>
        <v>8</v>
      </c>
      <c r="B22" s="51">
        <f t="shared" ca="1" si="4"/>
        <v>44058</v>
      </c>
      <c r="C22" s="94">
        <f t="shared" ca="1" si="5"/>
        <v>75.512323387685967</v>
      </c>
      <c r="D22" s="80">
        <f t="shared" ca="1" si="0"/>
        <v>0.65210559562525816</v>
      </c>
      <c r="E22" s="80">
        <f t="shared" ca="1" si="8"/>
        <v>0.51232338768596719</v>
      </c>
      <c r="F22" s="80">
        <f t="shared" ca="1" si="6"/>
        <v>74.53333333333336</v>
      </c>
      <c r="G22" s="79">
        <f t="shared" ca="1" si="7"/>
        <v>-0.97899005435260733</v>
      </c>
      <c r="H22" s="53">
        <f t="shared" ca="1" si="2"/>
        <v>23.306272650520359</v>
      </c>
    </row>
    <row r="23" spans="1:8" x14ac:dyDescent="0.25">
      <c r="A23" s="13">
        <f t="shared" si="3"/>
        <v>9</v>
      </c>
      <c r="B23" s="51">
        <f t="shared" ca="1" si="4"/>
        <v>44059</v>
      </c>
      <c r="C23" s="94">
        <f t="shared" ca="1" si="5"/>
        <v>76.218300942255354</v>
      </c>
      <c r="D23" s="80">
        <f t="shared" ca="1" si="0"/>
        <v>0.70597755456938671</v>
      </c>
      <c r="E23" s="80">
        <f t="shared" ca="1" si="8"/>
        <v>1.2183009422553539</v>
      </c>
      <c r="F23" s="80">
        <f t="shared" ca="1" si="6"/>
        <v>74.466666666666697</v>
      </c>
      <c r="G23" s="79">
        <f t="shared" ca="1" si="7"/>
        <v>-1.7516342755886569</v>
      </c>
      <c r="H23" s="53">
        <f t="shared" ca="1" si="2"/>
        <v>23.524166957486219</v>
      </c>
    </row>
    <row r="24" spans="1:8" x14ac:dyDescent="0.25">
      <c r="A24" s="13">
        <f t="shared" si="3"/>
        <v>10</v>
      </c>
      <c r="B24" s="51">
        <f t="shared" ca="1" si="4"/>
        <v>44060</v>
      </c>
      <c r="C24" s="94">
        <f t="shared" ca="1" si="5"/>
        <v>75.212700831080809</v>
      </c>
      <c r="D24" s="80">
        <f t="shared" ca="1" si="0"/>
        <v>-1.0056001111745445</v>
      </c>
      <c r="E24" s="80">
        <f t="shared" ca="1" si="8"/>
        <v>0.21270083108080939</v>
      </c>
      <c r="F24" s="80">
        <f t="shared" ca="1" si="6"/>
        <v>74.400000000000034</v>
      </c>
      <c r="G24" s="79">
        <f t="shared" ca="1" si="7"/>
        <v>-0.81270083108077529</v>
      </c>
      <c r="H24" s="53">
        <f t="shared" ca="1" si="2"/>
        <v>23.213796552802716</v>
      </c>
    </row>
    <row r="25" spans="1:8" x14ac:dyDescent="0.25">
      <c r="A25" s="13">
        <f t="shared" si="3"/>
        <v>11</v>
      </c>
      <c r="B25" s="51">
        <f t="shared" ca="1" si="4"/>
        <v>44061</v>
      </c>
      <c r="C25" s="94">
        <f t="shared" ca="1" si="5"/>
        <v>75.201049895982948</v>
      </c>
      <c r="D25" s="80">
        <f t="shared" ca="1" si="0"/>
        <v>-1.1650935097861748E-2</v>
      </c>
      <c r="E25" s="80">
        <f t="shared" ca="1" si="8"/>
        <v>0.20104989598294765</v>
      </c>
      <c r="F25" s="80">
        <f t="shared" ca="1" si="6"/>
        <v>74.333333333333371</v>
      </c>
      <c r="G25" s="79">
        <f t="shared" ca="1" si="7"/>
        <v>-0.86771656264957642</v>
      </c>
      <c r="H25" s="53">
        <f t="shared" ca="1" si="2"/>
        <v>23.210200585179919</v>
      </c>
    </row>
    <row r="26" spans="1:8" x14ac:dyDescent="0.25">
      <c r="A26" s="13">
        <f t="shared" si="3"/>
        <v>12</v>
      </c>
      <c r="B26" s="51">
        <f t="shared" ca="1" si="4"/>
        <v>44062</v>
      </c>
      <c r="C26" s="94">
        <f t="shared" ca="1" si="5"/>
        <v>75.56929539981914</v>
      </c>
      <c r="D26" s="80">
        <f t="shared" ca="1" si="0"/>
        <v>0.36824550383619226</v>
      </c>
      <c r="E26" s="80">
        <f t="shared" ca="1" si="8"/>
        <v>0.5692953998191399</v>
      </c>
      <c r="F26" s="80">
        <f t="shared" ca="1" si="6"/>
        <v>74.266666666666708</v>
      </c>
      <c r="G26" s="79">
        <f t="shared" ca="1" si="7"/>
        <v>-1.3026287331524316</v>
      </c>
      <c r="H26" s="53">
        <f t="shared" ca="1" si="2"/>
        <v>23.323856604882447</v>
      </c>
    </row>
    <row r="27" spans="1:8" x14ac:dyDescent="0.25">
      <c r="A27" s="13">
        <f t="shared" si="3"/>
        <v>13</v>
      </c>
      <c r="B27" s="51">
        <f t="shared" ca="1" si="4"/>
        <v>44063</v>
      </c>
      <c r="C27" s="94">
        <f t="shared" ca="1" si="5"/>
        <v>75.654760609619231</v>
      </c>
      <c r="D27" s="80">
        <f t="shared" ca="1" si="0"/>
        <v>8.5465209800091202E-2</v>
      </c>
      <c r="E27" s="80">
        <f t="shared" ca="1" si="8"/>
        <v>0.6547606096192311</v>
      </c>
      <c r="F27" s="80">
        <f t="shared" ca="1" si="6"/>
        <v>74.200000000000045</v>
      </c>
      <c r="G27" s="79">
        <f t="shared" ca="1" si="7"/>
        <v>-1.4547606096191856</v>
      </c>
      <c r="H27" s="53">
        <f t="shared" ca="1" si="2"/>
        <v>23.350234756055318</v>
      </c>
    </row>
    <row r="28" spans="1:8" x14ac:dyDescent="0.25">
      <c r="A28" s="13">
        <f t="shared" si="3"/>
        <v>14</v>
      </c>
      <c r="B28" s="51">
        <f t="shared" ca="1" si="4"/>
        <v>44064</v>
      </c>
      <c r="C28" s="94">
        <f t="shared" ca="1" si="5"/>
        <v>75.916544125958168</v>
      </c>
      <c r="D28" s="80">
        <f t="shared" ca="1" si="0"/>
        <v>0.26178351633893726</v>
      </c>
      <c r="E28" s="80">
        <f t="shared" ca="1" si="8"/>
        <v>0.91654412595816837</v>
      </c>
      <c r="F28" s="80">
        <f t="shared" ca="1" si="6"/>
        <v>74.133333333333383</v>
      </c>
      <c r="G28" s="79">
        <f t="shared" ca="1" si="7"/>
        <v>-1.7832107926247858</v>
      </c>
      <c r="H28" s="53">
        <f t="shared" ca="1" si="2"/>
        <v>23.431032137641409</v>
      </c>
    </row>
    <row r="29" spans="1:8" x14ac:dyDescent="0.25">
      <c r="A29" s="13">
        <f t="shared" si="3"/>
        <v>15</v>
      </c>
      <c r="B29" s="51">
        <f t="shared" ca="1" si="4"/>
        <v>44065</v>
      </c>
      <c r="C29" s="94">
        <f t="shared" ca="1" si="5"/>
        <v>74.997154441704595</v>
      </c>
      <c r="D29" s="80">
        <f t="shared" ca="1" si="0"/>
        <v>-0.91938968425357359</v>
      </c>
      <c r="E29" s="80">
        <f ca="1">IF(ISBLANK(C29),,C29-C$5)</f>
        <v>-2.8455582954052261E-3</v>
      </c>
      <c r="F29" s="80">
        <f t="shared" ca="1" si="6"/>
        <v>74.06666666666672</v>
      </c>
      <c r="G29" s="79">
        <f t="shared" ca="1" si="7"/>
        <v>-0.93048777503787505</v>
      </c>
      <c r="H29" s="53">
        <f t="shared" ca="1" si="2"/>
        <v>23.147269889414996</v>
      </c>
    </row>
    <row r="30" spans="1:8" x14ac:dyDescent="0.25">
      <c r="A30" s="13">
        <f t="shared" si="3"/>
        <v>16</v>
      </c>
      <c r="B30" s="51">
        <f t="shared" ca="1" si="4"/>
        <v>44066</v>
      </c>
      <c r="C30" s="94">
        <f t="shared" ca="1" si="5"/>
        <v>74.391135968369142</v>
      </c>
      <c r="D30" s="80">
        <f t="shared" ca="1" si="0"/>
        <v>-0.60601847333545322</v>
      </c>
      <c r="E30" s="80">
        <f t="shared" ca="1" si="8"/>
        <v>-0.60886403163085845</v>
      </c>
      <c r="F30" s="80">
        <f t="shared" ca="1" si="6"/>
        <v>74.000000000000057</v>
      </c>
      <c r="G30" s="79">
        <f t="shared" ca="1" si="7"/>
        <v>-0.39113596836908471</v>
      </c>
      <c r="H30" s="53">
        <f t="shared" ca="1" si="2"/>
        <v>22.960227150731214</v>
      </c>
    </row>
    <row r="31" spans="1:8" x14ac:dyDescent="0.25">
      <c r="A31" s="13">
        <f t="shared" si="3"/>
        <v>17</v>
      </c>
      <c r="B31" s="51">
        <f t="shared" ca="1" si="4"/>
        <v>44067</v>
      </c>
      <c r="C31" s="94">
        <f t="shared" ca="1" si="5"/>
        <v>74.878536011715525</v>
      </c>
      <c r="D31" s="80">
        <f t="shared" ca="1" si="0"/>
        <v>0.48740004334638343</v>
      </c>
      <c r="E31" s="80">
        <f t="shared" ca="1" si="8"/>
        <v>-0.12146398828447502</v>
      </c>
      <c r="F31" s="80">
        <f t="shared" ca="1" si="6"/>
        <v>73.933333333333394</v>
      </c>
      <c r="G31" s="79">
        <f t="shared" ca="1" si="7"/>
        <v>-0.94520267838213101</v>
      </c>
      <c r="H31" s="53">
        <f t="shared" ca="1" si="2"/>
        <v>23.11065926287516</v>
      </c>
    </row>
    <row r="32" spans="1:8" x14ac:dyDescent="0.25">
      <c r="A32" s="13">
        <f t="shared" si="3"/>
        <v>18</v>
      </c>
      <c r="B32" s="51">
        <f t="shared" ca="1" si="4"/>
        <v>44068</v>
      </c>
      <c r="C32" s="94">
        <f t="shared" ca="1" si="5"/>
        <v>75.259919874896795</v>
      </c>
      <c r="D32" s="80">
        <f t="shared" ca="1" si="0"/>
        <v>0.38138386318127004</v>
      </c>
      <c r="E32" s="80">
        <f t="shared" ca="1" si="8"/>
        <v>0.25991987489679502</v>
      </c>
      <c r="F32" s="80">
        <f t="shared" ca="1" si="6"/>
        <v>73.866666666666731</v>
      </c>
      <c r="G32" s="79">
        <f t="shared" ca="1" si="7"/>
        <v>-1.3932532082300639</v>
      </c>
      <c r="H32" s="53">
        <f t="shared" ca="1" si="2"/>
        <v>23.228370331758267</v>
      </c>
    </row>
    <row r="33" spans="1:8" x14ac:dyDescent="0.25">
      <c r="A33" s="13">
        <f t="shared" si="3"/>
        <v>19</v>
      </c>
      <c r="B33" s="51">
        <f t="shared" ca="1" si="4"/>
        <v>44069</v>
      </c>
      <c r="C33" s="94">
        <f t="shared" ca="1" si="5"/>
        <v>75.087211739176567</v>
      </c>
      <c r="D33" s="80">
        <f t="shared" ca="1" si="0"/>
        <v>-0.17270813572022803</v>
      </c>
      <c r="E33" s="80">
        <f t="shared" ca="1" si="8"/>
        <v>8.7211739176566994E-2</v>
      </c>
      <c r="F33" s="80">
        <f t="shared" ca="1" si="6"/>
        <v>73.800000000000068</v>
      </c>
      <c r="G33" s="79">
        <f t="shared" ca="1" si="7"/>
        <v>-1.2872117391764988</v>
      </c>
      <c r="H33" s="53">
        <f t="shared" ca="1" si="2"/>
        <v>23.175065351597706</v>
      </c>
    </row>
    <row r="34" spans="1:8" x14ac:dyDescent="0.25">
      <c r="A34" s="13">
        <f t="shared" si="3"/>
        <v>20</v>
      </c>
      <c r="B34" s="51">
        <f t="shared" ca="1" si="4"/>
        <v>44070</v>
      </c>
      <c r="C34" s="94">
        <f t="shared" ca="1" si="5"/>
        <v>74.670813582391702</v>
      </c>
      <c r="D34" s="80">
        <f t="shared" ca="1" si="0"/>
        <v>-0.41639815678486514</v>
      </c>
      <c r="E34" s="80">
        <f t="shared" ca="1" si="8"/>
        <v>-0.32918641760829814</v>
      </c>
      <c r="F34" s="80">
        <f t="shared" ca="1" si="6"/>
        <v>73.733333333333405</v>
      </c>
      <c r="G34" s="79">
        <f t="shared" ca="1" si="7"/>
        <v>-0.93748024905829652</v>
      </c>
      <c r="H34" s="53">
        <f t="shared" ca="1" si="2"/>
        <v>23.046547401972745</v>
      </c>
    </row>
    <row r="35" spans="1:8" x14ac:dyDescent="0.25">
      <c r="A35" s="13">
        <f t="shared" si="3"/>
        <v>21</v>
      </c>
      <c r="B35" s="51">
        <f t="shared" ca="1" si="4"/>
        <v>44071</v>
      </c>
      <c r="C35" s="94">
        <f t="shared" ca="1" si="5"/>
        <v>74.036495187357772</v>
      </c>
      <c r="D35" s="80">
        <f t="shared" ca="1" si="0"/>
        <v>-0.63431839503392951</v>
      </c>
      <c r="E35" s="80">
        <f t="shared" ca="1" si="8"/>
        <v>-0.96350481264222765</v>
      </c>
      <c r="F35" s="80">
        <f t="shared" ca="1" si="6"/>
        <v>73.666666666666742</v>
      </c>
      <c r="G35" s="79">
        <f t="shared" ca="1" si="7"/>
        <v>-0.36982852069102989</v>
      </c>
      <c r="H35" s="53">
        <f t="shared" ca="1" si="2"/>
        <v>22.850770119554866</v>
      </c>
    </row>
    <row r="36" spans="1:8" x14ac:dyDescent="0.25">
      <c r="A36" s="13">
        <f t="shared" si="3"/>
        <v>22</v>
      </c>
      <c r="B36" s="51">
        <f t="shared" ca="1" si="4"/>
        <v>44072</v>
      </c>
      <c r="C36" s="94">
        <f t="shared" ca="1" si="5"/>
        <v>74.442322158019707</v>
      </c>
      <c r="D36" s="80">
        <f t="shared" ca="1" si="0"/>
        <v>0.40582697066193418</v>
      </c>
      <c r="E36" s="80">
        <f t="shared" ca="1" si="8"/>
        <v>-0.55767784198029346</v>
      </c>
      <c r="F36" s="80">
        <f t="shared" ca="1" si="6"/>
        <v>73.60000000000008</v>
      </c>
      <c r="G36" s="79">
        <f t="shared" ca="1" si="7"/>
        <v>-0.84232215801962695</v>
      </c>
      <c r="H36" s="53">
        <f t="shared" ca="1" si="2"/>
        <v>22.976025357413487</v>
      </c>
    </row>
    <row r="37" spans="1:8" x14ac:dyDescent="0.25">
      <c r="A37" s="13">
        <f t="shared" si="3"/>
        <v>23</v>
      </c>
      <c r="B37" s="51">
        <f t="shared" ca="1" si="4"/>
        <v>44073</v>
      </c>
      <c r="C37" s="94">
        <f t="shared" ca="1" si="5"/>
        <v>75.171556222232397</v>
      </c>
      <c r="D37" s="80">
        <f t="shared" ca="1" si="0"/>
        <v>0.72923406421269021</v>
      </c>
      <c r="E37" s="80">
        <f t="shared" ca="1" si="8"/>
        <v>0.17155622223239675</v>
      </c>
      <c r="F37" s="80">
        <f t="shared" ca="1" si="6"/>
        <v>73.533333333333417</v>
      </c>
      <c r="G37" s="79">
        <f t="shared" ca="1" si="7"/>
        <v>-1.63822288889898</v>
      </c>
      <c r="H37" s="53">
        <f t="shared" ca="1" si="2"/>
        <v>23.201097599454442</v>
      </c>
    </row>
    <row r="38" spans="1:8" x14ac:dyDescent="0.25">
      <c r="A38" s="13">
        <f t="shared" si="3"/>
        <v>24</v>
      </c>
      <c r="B38" s="51">
        <f t="shared" ca="1" si="4"/>
        <v>44074</v>
      </c>
      <c r="C38" s="94">
        <f t="shared" ca="1" si="5"/>
        <v>74.799978147061523</v>
      </c>
      <c r="D38" s="80">
        <f t="shared" ca="1" si="0"/>
        <v>-0.37157807517087349</v>
      </c>
      <c r="E38" s="80">
        <f t="shared" ca="1" si="8"/>
        <v>-0.20002185293847674</v>
      </c>
      <c r="F38" s="80">
        <f t="shared" ca="1" si="6"/>
        <v>73.466666666666754</v>
      </c>
      <c r="G38" s="79">
        <f t="shared" ca="1" si="7"/>
        <v>-1.3333114803947694</v>
      </c>
      <c r="H38" s="53">
        <f t="shared" ca="1" si="2"/>
        <v>23.08641300835232</v>
      </c>
    </row>
    <row r="39" spans="1:8" x14ac:dyDescent="0.25">
      <c r="A39" s="13">
        <f t="shared" si="3"/>
        <v>25</v>
      </c>
      <c r="B39" s="51">
        <f t="shared" ca="1" si="4"/>
        <v>44075</v>
      </c>
      <c r="C39" s="94">
        <f t="shared" ca="1" si="5"/>
        <v>75.538517273690047</v>
      </c>
      <c r="D39" s="80">
        <f t="shared" ca="1" si="0"/>
        <v>0.73853912662852395</v>
      </c>
      <c r="E39" s="80">
        <f t="shared" ca="1" si="8"/>
        <v>0.5385172736900472</v>
      </c>
      <c r="F39" s="80">
        <f t="shared" ca="1" si="6"/>
        <v>73.400000000000091</v>
      </c>
      <c r="G39" s="79">
        <f t="shared" ca="1" si="7"/>
        <v>-2.1385172736899563</v>
      </c>
      <c r="H39" s="53">
        <f t="shared" ca="1" si="2"/>
        <v>23.314357183237668</v>
      </c>
    </row>
    <row r="40" spans="1:8" x14ac:dyDescent="0.25">
      <c r="A40" s="13">
        <f t="shared" si="3"/>
        <v>26</v>
      </c>
      <c r="B40" s="51">
        <f t="shared" ca="1" si="4"/>
        <v>44076</v>
      </c>
      <c r="C40" s="94">
        <f t="shared" ca="1" si="5"/>
        <v>76.301170469120962</v>
      </c>
      <c r="D40" s="80">
        <f t="shared" ca="1" si="0"/>
        <v>0.76265319543091437</v>
      </c>
      <c r="E40" s="80">
        <f t="shared" ca="1" si="8"/>
        <v>1.3011704691209616</v>
      </c>
      <c r="F40" s="80">
        <f t="shared" ca="1" si="6"/>
        <v>73.333333333333428</v>
      </c>
      <c r="G40" s="79">
        <f t="shared" ca="1" si="7"/>
        <v>-2.9678371357875335</v>
      </c>
      <c r="H40" s="53">
        <f t="shared" ca="1" si="2"/>
        <v>23.549743971950914</v>
      </c>
    </row>
    <row r="41" spans="1:8" x14ac:dyDescent="0.25">
      <c r="A41" s="13">
        <f t="shared" si="3"/>
        <v>27</v>
      </c>
      <c r="B41" s="51">
        <f t="shared" ca="1" si="4"/>
        <v>44077</v>
      </c>
      <c r="C41" s="94">
        <f t="shared" ca="1" si="5"/>
        <v>75.756048475868639</v>
      </c>
      <c r="D41" s="80">
        <f t="shared" ca="1" si="0"/>
        <v>-0.54512199325232302</v>
      </c>
      <c r="E41" s="80">
        <f t="shared" ca="1" si="8"/>
        <v>0.75604847586863855</v>
      </c>
      <c r="F41" s="80">
        <f t="shared" ca="1" si="6"/>
        <v>73.266666666666765</v>
      </c>
      <c r="G41" s="79">
        <f t="shared" ca="1" si="7"/>
        <v>-2.4893818092018734</v>
      </c>
      <c r="H41" s="53">
        <f t="shared" ca="1" si="2"/>
        <v>23.381496443169333</v>
      </c>
    </row>
    <row r="42" spans="1:8" x14ac:dyDescent="0.25">
      <c r="A42" s="13">
        <f t="shared" si="3"/>
        <v>28</v>
      </c>
      <c r="B42" s="51">
        <f t="shared" ca="1" si="4"/>
        <v>44078</v>
      </c>
      <c r="C42" s="94">
        <f t="shared" ca="1" si="5"/>
        <v>75.372651244074476</v>
      </c>
      <c r="D42" s="80">
        <f t="shared" ca="1" si="0"/>
        <v>-0.38339723179416296</v>
      </c>
      <c r="E42" s="80">
        <f t="shared" ca="1" si="8"/>
        <v>0.37265124407447558</v>
      </c>
      <c r="F42" s="80">
        <f t="shared" ca="1" si="6"/>
        <v>73.200000000000102</v>
      </c>
      <c r="G42" s="79">
        <f t="shared" ca="1" si="7"/>
        <v>-2.1726512440743733</v>
      </c>
      <c r="H42" s="53">
        <f t="shared" ca="1" si="2"/>
        <v>23.263163964220517</v>
      </c>
    </row>
    <row r="43" spans="1:8" x14ac:dyDescent="0.25">
      <c r="A43" s="13">
        <f t="shared" si="3"/>
        <v>29</v>
      </c>
      <c r="B43" s="51">
        <f t="shared" ca="1" si="4"/>
        <v>44079</v>
      </c>
      <c r="C43" s="94">
        <f t="shared" ca="1" si="5"/>
        <v>74.474016934896596</v>
      </c>
      <c r="D43" s="80">
        <f t="shared" ca="1" si="0"/>
        <v>-0.89863430917787923</v>
      </c>
      <c r="E43" s="80">
        <f t="shared" ca="1" si="8"/>
        <v>-0.52598306510340365</v>
      </c>
      <c r="F43" s="80">
        <f t="shared" ca="1" si="6"/>
        <v>73.133333333333439</v>
      </c>
      <c r="G43" s="79">
        <f t="shared" ca="1" si="7"/>
        <v>-1.3406836015631569</v>
      </c>
      <c r="H43" s="53">
        <f t="shared" ca="1" si="2"/>
        <v>22.985807695955739</v>
      </c>
    </row>
    <row r="44" spans="1:8" x14ac:dyDescent="0.25">
      <c r="A44" s="13">
        <f t="shared" si="3"/>
        <v>30</v>
      </c>
      <c r="B44" s="51">
        <f t="shared" ca="1" si="4"/>
        <v>44080</v>
      </c>
      <c r="C44" s="94">
        <f t="shared" ca="1" si="5"/>
        <v>73.570259481803291</v>
      </c>
      <c r="D44" s="80">
        <f t="shared" ca="1" si="0"/>
        <v>-0.90375745309330568</v>
      </c>
      <c r="E44" s="80">
        <f t="shared" ca="1" si="8"/>
        <v>-1.4297405181967093</v>
      </c>
      <c r="F44" s="80">
        <f t="shared" ca="1" si="6"/>
        <v>73.066666666666777</v>
      </c>
      <c r="G44" s="79">
        <f t="shared" ca="1" si="7"/>
        <v>-0.5035928151365141</v>
      </c>
      <c r="H44" s="53">
        <f t="shared" ca="1" si="2"/>
        <v>22.706870210433113</v>
      </c>
    </row>
    <row r="45" spans="1:8" x14ac:dyDescent="0.25">
      <c r="A45" s="13">
        <f t="shared" si="3"/>
        <v>31</v>
      </c>
      <c r="B45" s="51">
        <f t="shared" ca="1" si="4"/>
        <v>44081</v>
      </c>
      <c r="C45" s="94">
        <f t="shared" ca="1" si="5"/>
        <v>73.688150532301535</v>
      </c>
      <c r="D45" s="80">
        <f t="shared" ca="1" si="0"/>
        <v>0.117891050498244</v>
      </c>
      <c r="E45" s="80">
        <f t="shared" ca="1" si="8"/>
        <v>-1.3118494676984653</v>
      </c>
      <c r="F45" s="80">
        <f ca="1">IF(F44&gt;F$5,F44+C$9/1000,0)</f>
        <v>73.000000000000114</v>
      </c>
      <c r="G45" s="79">
        <f t="shared" ca="1" si="7"/>
        <v>-0.68815053230142098</v>
      </c>
      <c r="H45" s="53">
        <f t="shared" ca="1" si="2"/>
        <v>22.743256337130102</v>
      </c>
    </row>
    <row r="46" spans="1:8" x14ac:dyDescent="0.25">
      <c r="A46" s="13">
        <f t="shared" si="3"/>
        <v>32</v>
      </c>
      <c r="B46" s="51">
        <f t="shared" ca="1" si="4"/>
        <v>44082</v>
      </c>
      <c r="C46" s="94">
        <f t="shared" ca="1" si="5"/>
        <v>74.389945060752055</v>
      </c>
      <c r="D46" s="80">
        <f t="shared" ca="1" si="0"/>
        <v>0.70179452845052026</v>
      </c>
      <c r="E46" s="80">
        <f t="shared" ca="1" si="8"/>
        <v>-0.61005493924794507</v>
      </c>
      <c r="F46" s="80">
        <f t="shared" ref="F46:F103" ca="1" si="9">IF(F45&gt;F$5,F45+C$9/1000,0)</f>
        <v>72.933333333333451</v>
      </c>
      <c r="G46" s="79">
        <f t="shared" ca="1" si="7"/>
        <v>-1.4566117274186041</v>
      </c>
      <c r="H46" s="53">
        <f t="shared" ca="1" si="2"/>
        <v>22.959859586651866</v>
      </c>
    </row>
    <row r="47" spans="1:8" x14ac:dyDescent="0.25">
      <c r="A47" s="13">
        <f t="shared" si="3"/>
        <v>33</v>
      </c>
      <c r="B47" s="51">
        <f t="shared" ca="1" si="4"/>
        <v>44083</v>
      </c>
      <c r="C47" s="94">
        <f t="shared" ca="1" si="5"/>
        <v>73.951333567870648</v>
      </c>
      <c r="D47" s="80">
        <f t="shared" ca="1" si="0"/>
        <v>-0.43861149288140666</v>
      </c>
      <c r="E47" s="80">
        <f t="shared" ca="1" si="8"/>
        <v>-1.0486664321293517</v>
      </c>
      <c r="F47" s="80">
        <f t="shared" ca="1" si="9"/>
        <v>72.866666666666788</v>
      </c>
      <c r="G47" s="79">
        <f t="shared" ca="1" si="7"/>
        <v>-1.0846669012038603</v>
      </c>
      <c r="H47" s="53">
        <f t="shared" ca="1" si="2"/>
        <v>22.824485669095878</v>
      </c>
    </row>
    <row r="48" spans="1:8" x14ac:dyDescent="0.25">
      <c r="A48" s="13">
        <f t="shared" si="3"/>
        <v>34</v>
      </c>
      <c r="B48" s="51">
        <f t="shared" ca="1" si="4"/>
        <v>44084</v>
      </c>
      <c r="C48" s="94">
        <f t="shared" ca="1" si="5"/>
        <v>73.172185774776366</v>
      </c>
      <c r="D48" s="80">
        <f t="shared" ca="1" si="0"/>
        <v>-0.77914779309428184</v>
      </c>
      <c r="E48" s="80">
        <f t="shared" ca="1" si="8"/>
        <v>-1.8278142252236336</v>
      </c>
      <c r="F48" s="80">
        <f t="shared" ca="1" si="9"/>
        <v>72.800000000000125</v>
      </c>
      <c r="G48" s="79">
        <f t="shared" ca="1" si="7"/>
        <v>-0.37218577477624137</v>
      </c>
      <c r="H48" s="53">
        <f t="shared" ca="1" si="2"/>
        <v>22.584007955177889</v>
      </c>
    </row>
    <row r="49" spans="1:8" x14ac:dyDescent="0.25">
      <c r="A49" s="13">
        <f t="shared" si="3"/>
        <v>35</v>
      </c>
      <c r="B49" s="51">
        <f t="shared" ca="1" si="4"/>
        <v>44085</v>
      </c>
      <c r="C49" s="94">
        <f t="shared" ca="1" si="5"/>
        <v>73.783892871079587</v>
      </c>
      <c r="D49" s="80">
        <f t="shared" ca="1" si="0"/>
        <v>0.61170709630322051</v>
      </c>
      <c r="E49" s="80">
        <f t="shared" ca="1" si="8"/>
        <v>-1.2161071289204131</v>
      </c>
      <c r="F49" s="80">
        <f t="shared" ca="1" si="9"/>
        <v>72.733333333333462</v>
      </c>
      <c r="G49" s="79">
        <f t="shared" ca="1" si="7"/>
        <v>-1.0505595377461248</v>
      </c>
      <c r="H49" s="53">
        <f t="shared" ca="1" si="2"/>
        <v>22.77280644169123</v>
      </c>
    </row>
    <row r="50" spans="1:8" x14ac:dyDescent="0.25">
      <c r="A50" s="13">
        <f t="shared" si="3"/>
        <v>36</v>
      </c>
      <c r="B50" s="51">
        <f t="shared" ca="1" si="4"/>
        <v>44086</v>
      </c>
      <c r="C50" s="94">
        <f t="shared" ca="1" si="5"/>
        <v>74.083579840797086</v>
      </c>
      <c r="D50" s="80">
        <f t="shared" ca="1" si="0"/>
        <v>0.29968696971749864</v>
      </c>
      <c r="E50" s="80">
        <f t="shared" ca="1" si="8"/>
        <v>-0.91642015920291442</v>
      </c>
      <c r="F50" s="80">
        <f t="shared" ca="1" si="9"/>
        <v>72.666666666666799</v>
      </c>
      <c r="G50" s="79">
        <f t="shared" ca="1" si="7"/>
        <v>-1.4169131741302863</v>
      </c>
      <c r="H50" s="53">
        <f t="shared" ca="1" si="2"/>
        <v>22.8653024199991</v>
      </c>
    </row>
    <row r="51" spans="1:8" x14ac:dyDescent="0.25">
      <c r="A51" s="13">
        <f t="shared" si="3"/>
        <v>37</v>
      </c>
      <c r="B51" s="51">
        <f t="shared" ca="1" si="4"/>
        <v>44087</v>
      </c>
      <c r="C51" s="94">
        <f t="shared" ca="1" si="5"/>
        <v>73.141533439012747</v>
      </c>
      <c r="D51" s="80">
        <f t="shared" ca="1" si="0"/>
        <v>-0.94204640178433863</v>
      </c>
      <c r="E51" s="80">
        <f t="shared" ca="1" si="8"/>
        <v>-1.858466560987253</v>
      </c>
      <c r="F51" s="80">
        <f t="shared" ca="1" si="9"/>
        <v>72.600000000000136</v>
      </c>
      <c r="G51" s="79">
        <f t="shared" ca="1" si="7"/>
        <v>-0.54153343901261053</v>
      </c>
      <c r="H51" s="53">
        <f t="shared" ca="1" si="2"/>
        <v>22.574547357719982</v>
      </c>
    </row>
    <row r="52" spans="1:8" x14ac:dyDescent="0.25">
      <c r="A52" s="13">
        <f t="shared" si="3"/>
        <v>38</v>
      </c>
      <c r="B52" s="51">
        <f t="shared" ca="1" si="4"/>
        <v>44088</v>
      </c>
      <c r="C52" s="94">
        <f t="shared" ca="1" si="5"/>
        <v>72.555738385486293</v>
      </c>
      <c r="D52" s="80">
        <f t="shared" ca="1" si="0"/>
        <v>-0.58579505352645356</v>
      </c>
      <c r="E52" s="80">
        <f t="shared" ca="1" si="8"/>
        <v>-2.4442616145137066</v>
      </c>
      <c r="F52" s="80">
        <f t="shared" ca="1" si="9"/>
        <v>72.533333333333474</v>
      </c>
      <c r="G52" s="79">
        <f t="shared" ca="1" si="7"/>
        <v>-2.2405052152819849E-2</v>
      </c>
      <c r="H52" s="53">
        <f t="shared" ca="1" si="2"/>
        <v>22.393746415273547</v>
      </c>
    </row>
    <row r="53" spans="1:8" x14ac:dyDescent="0.25">
      <c r="A53" s="13">
        <f t="shared" si="3"/>
        <v>39</v>
      </c>
      <c r="B53" s="51">
        <f t="shared" ca="1" si="4"/>
        <v>44089</v>
      </c>
      <c r="C53" s="94">
        <f t="shared" ca="1" si="5"/>
        <v>73.381871128655163</v>
      </c>
      <c r="D53" s="80">
        <f t="shared" ca="1" si="0"/>
        <v>0.82613274316886987</v>
      </c>
      <c r="E53" s="80">
        <f t="shared" ca="1" si="8"/>
        <v>-1.6181288713448367</v>
      </c>
      <c r="F53" s="80">
        <f t="shared" ca="1" si="9"/>
        <v>72.466666666666811</v>
      </c>
      <c r="G53" s="79">
        <f t="shared" ca="1" si="7"/>
        <v>-0.91520446198835259</v>
      </c>
      <c r="H53" s="53">
        <f t="shared" ca="1" si="2"/>
        <v>22.648725656992333</v>
      </c>
    </row>
    <row r="54" spans="1:8" x14ac:dyDescent="0.25">
      <c r="A54" s="13">
        <f t="shared" si="3"/>
        <v>40</v>
      </c>
      <c r="B54" s="51">
        <f t="shared" ca="1" si="4"/>
        <v>44090</v>
      </c>
      <c r="C54" s="94">
        <f t="shared" ca="1" si="5"/>
        <v>74.152793178806604</v>
      </c>
      <c r="D54" s="80">
        <f t="shared" ca="1" si="0"/>
        <v>0.77092205015144089</v>
      </c>
      <c r="E54" s="80">
        <f t="shared" ca="1" si="8"/>
        <v>-0.84720682119339585</v>
      </c>
      <c r="F54" s="80">
        <f t="shared" ca="1" si="9"/>
        <v>72.400000000000148</v>
      </c>
      <c r="G54" s="79">
        <f t="shared" ca="1" si="7"/>
        <v>-1.7527931788064564</v>
      </c>
      <c r="H54" s="53">
        <f t="shared" ca="1" si="2"/>
        <v>22.88666456136006</v>
      </c>
    </row>
    <row r="55" spans="1:8" x14ac:dyDescent="0.25">
      <c r="A55" s="13">
        <f t="shared" si="3"/>
        <v>41</v>
      </c>
      <c r="B55" s="51">
        <f t="shared" ca="1" si="4"/>
        <v>44091</v>
      </c>
      <c r="C55" s="94">
        <f t="shared" ca="1" si="5"/>
        <v>74.931761372212321</v>
      </c>
      <c r="D55" s="80">
        <f t="shared" ca="1" si="0"/>
        <v>0.7789681934057171</v>
      </c>
      <c r="E55" s="80">
        <f t="shared" ca="1" si="8"/>
        <v>-6.8238627787678752E-2</v>
      </c>
      <c r="F55" s="80">
        <f t="shared" ca="1" si="9"/>
        <v>72.333333333333485</v>
      </c>
      <c r="G55" s="79">
        <f t="shared" ca="1" si="7"/>
        <v>-2.5984280388788363</v>
      </c>
      <c r="H55" s="53">
        <f t="shared" ca="1" si="2"/>
        <v>23.127086843275407</v>
      </c>
    </row>
    <row r="56" spans="1:8" x14ac:dyDescent="0.25">
      <c r="A56" s="13">
        <f t="shared" si="3"/>
        <v>42</v>
      </c>
      <c r="B56" s="51">
        <f t="shared" ca="1" si="4"/>
        <v>44092</v>
      </c>
      <c r="C56" s="94">
        <f t="shared" ca="1" si="5"/>
        <v>75.754440787402217</v>
      </c>
      <c r="D56" s="80">
        <f t="shared" ca="1" si="0"/>
        <v>0.82267941518989574</v>
      </c>
      <c r="E56" s="80">
        <f t="shared" ca="1" si="8"/>
        <v>0.75444078740221698</v>
      </c>
      <c r="F56" s="80">
        <f t="shared" ca="1" si="9"/>
        <v>72.266666666666822</v>
      </c>
      <c r="G56" s="79">
        <f t="shared" ca="1" si="7"/>
        <v>-3.4877741207353949</v>
      </c>
      <c r="H56" s="53">
        <f t="shared" ca="1" si="2"/>
        <v>23.381000243025372</v>
      </c>
    </row>
    <row r="57" spans="1:8" x14ac:dyDescent="0.25">
      <c r="A57" s="13">
        <f t="shared" si="3"/>
        <v>43</v>
      </c>
      <c r="B57" s="51">
        <f t="shared" ca="1" si="4"/>
        <v>44093</v>
      </c>
      <c r="C57" s="94">
        <f t="shared" ca="1" si="5"/>
        <v>76.533148553872934</v>
      </c>
      <c r="D57" s="80">
        <f t="shared" ca="1" si="0"/>
        <v>0.77870776647071693</v>
      </c>
      <c r="E57" s="80">
        <f t="shared" ca="1" si="8"/>
        <v>1.5331485538729339</v>
      </c>
      <c r="F57" s="80">
        <f t="shared" ca="1" si="9"/>
        <v>72.200000000000159</v>
      </c>
      <c r="G57" s="79">
        <f t="shared" ca="1" si="7"/>
        <v>-4.3331485538727748</v>
      </c>
      <c r="H57" s="53">
        <f t="shared" ca="1" si="2"/>
        <v>23.621342146257078</v>
      </c>
    </row>
    <row r="58" spans="1:8" x14ac:dyDescent="0.25">
      <c r="A58" s="13">
        <f t="shared" si="3"/>
        <v>44</v>
      </c>
      <c r="B58" s="51">
        <f t="shared" ca="1" si="4"/>
        <v>44094</v>
      </c>
      <c r="C58" s="94">
        <f t="shared" ca="1" si="5"/>
        <v>77.394134551330566</v>
      </c>
      <c r="D58" s="80">
        <f t="shared" ca="1" si="0"/>
        <v>0.86098599745763238</v>
      </c>
      <c r="E58" s="80">
        <f t="shared" ca="1" si="8"/>
        <v>2.3941345513305663</v>
      </c>
      <c r="F58" s="80">
        <f t="shared" ca="1" si="9"/>
        <v>72.133333333333496</v>
      </c>
      <c r="G58" s="79">
        <f t="shared" ca="1" si="7"/>
        <v>-5.26080121799707</v>
      </c>
      <c r="H58" s="53">
        <f t="shared" ca="1" si="2"/>
        <v>23.887078565225483</v>
      </c>
    </row>
    <row r="59" spans="1:8" x14ac:dyDescent="0.25">
      <c r="A59" s="13">
        <f t="shared" si="3"/>
        <v>45</v>
      </c>
      <c r="B59" s="51">
        <f t="shared" ca="1" si="4"/>
        <v>44095</v>
      </c>
      <c r="C59" s="94">
        <f t="shared" ca="1" si="5"/>
        <v>78.209609318662686</v>
      </c>
      <c r="D59" s="80">
        <f t="shared" ca="1" si="0"/>
        <v>0.81547476733211965</v>
      </c>
      <c r="E59" s="80">
        <f t="shared" ca="1" si="8"/>
        <v>3.209609318662686</v>
      </c>
      <c r="F59" s="80">
        <f t="shared" ca="1" si="9"/>
        <v>72.066666666666833</v>
      </c>
      <c r="G59" s="79">
        <f t="shared" ca="1" si="7"/>
        <v>-6.1429426519958525</v>
      </c>
      <c r="H59" s="53">
        <f t="shared" ca="1" si="2"/>
        <v>24.138768308229224</v>
      </c>
    </row>
    <row r="60" spans="1:8" x14ac:dyDescent="0.25">
      <c r="A60" s="13">
        <f t="shared" si="3"/>
        <v>46</v>
      </c>
      <c r="B60" s="51">
        <f t="shared" ca="1" si="4"/>
        <v>44096</v>
      </c>
      <c r="C60" s="94">
        <f t="shared" ca="1" si="5"/>
        <v>78.227386850390261</v>
      </c>
      <c r="D60" s="80">
        <f t="shared" ca="1" si="0"/>
        <v>1.7777531727574569E-2</v>
      </c>
      <c r="E60" s="80">
        <f t="shared" ca="1" si="8"/>
        <v>3.2273868503902605</v>
      </c>
      <c r="F60" s="80">
        <f t="shared" ca="1" si="9"/>
        <v>72.000000000000171</v>
      </c>
      <c r="G60" s="79">
        <f t="shared" ca="1" si="7"/>
        <v>-6.22738685039009</v>
      </c>
      <c r="H60" s="53">
        <f t="shared" ca="1" si="2"/>
        <v>24.144255200737732</v>
      </c>
    </row>
    <row r="61" spans="1:8" x14ac:dyDescent="0.25">
      <c r="A61" s="13">
        <f t="shared" si="3"/>
        <v>47</v>
      </c>
      <c r="B61" s="51">
        <f t="shared" ca="1" si="4"/>
        <v>44097</v>
      </c>
      <c r="C61" s="94">
        <f t="shared" ca="1" si="5"/>
        <v>77.67819126121293</v>
      </c>
      <c r="D61" s="80">
        <f t="shared" ca="1" si="0"/>
        <v>-0.54919558917733013</v>
      </c>
      <c r="E61" s="80">
        <f t="shared" ca="1" si="8"/>
        <v>2.6781912612129304</v>
      </c>
      <c r="F61" s="80">
        <f t="shared" ca="1" si="9"/>
        <v>71.933333333333508</v>
      </c>
      <c r="G61" s="79">
        <f t="shared" ca="1" si="7"/>
        <v>-5.7448579278794227</v>
      </c>
      <c r="H61" s="53">
        <f t="shared" ca="1" si="2"/>
        <v>23.974750389263249</v>
      </c>
    </row>
    <row r="62" spans="1:8" x14ac:dyDescent="0.25">
      <c r="A62" s="13">
        <f t="shared" si="3"/>
        <v>48</v>
      </c>
      <c r="B62" s="51">
        <f t="shared" ca="1" si="4"/>
        <v>44098</v>
      </c>
      <c r="C62" s="94">
        <f t="shared" ca="1" si="5"/>
        <v>78.251992724881546</v>
      </c>
      <c r="D62" s="80">
        <f t="shared" ca="1" si="0"/>
        <v>0.57380146366861595</v>
      </c>
      <c r="E62" s="80">
        <f t="shared" ca="1" si="8"/>
        <v>3.2519927248815463</v>
      </c>
      <c r="F62" s="80">
        <f t="shared" ca="1" si="9"/>
        <v>71.866666666666845</v>
      </c>
      <c r="G62" s="79">
        <f t="shared" ca="1" si="7"/>
        <v>-6.3853260582147016</v>
      </c>
      <c r="H62" s="53">
        <f t="shared" ca="1" si="2"/>
        <v>24.15184960644492</v>
      </c>
    </row>
    <row r="63" spans="1:8" x14ac:dyDescent="0.25">
      <c r="A63" s="13">
        <f t="shared" si="3"/>
        <v>49</v>
      </c>
      <c r="B63" s="51">
        <f t="shared" ca="1" si="4"/>
        <v>44099</v>
      </c>
      <c r="C63" s="94">
        <f t="shared" ca="1" si="5"/>
        <v>79.085305126457996</v>
      </c>
      <c r="D63" s="80">
        <f t="shared" ca="1" si="0"/>
        <v>0.8333124015764497</v>
      </c>
      <c r="E63" s="80">
        <f t="shared" ca="1" si="8"/>
        <v>4.085305126457996</v>
      </c>
      <c r="F63" s="80">
        <f t="shared" ca="1" si="9"/>
        <v>71.800000000000182</v>
      </c>
      <c r="G63" s="79">
        <f t="shared" ca="1" si="7"/>
        <v>-7.2853051264578141</v>
      </c>
      <c r="H63" s="53">
        <f t="shared" ca="1" si="2"/>
        <v>24.409044792116664</v>
      </c>
    </row>
    <row r="64" spans="1:8" x14ac:dyDescent="0.25">
      <c r="A64" s="13">
        <f t="shared" si="3"/>
        <v>50</v>
      </c>
      <c r="B64" s="51">
        <f t="shared" ca="1" si="4"/>
        <v>44100</v>
      </c>
      <c r="C64" s="94">
        <f t="shared" ca="1" si="5"/>
        <v>78.805067282242007</v>
      </c>
      <c r="D64" s="80">
        <f t="shared" ca="1" si="0"/>
        <v>-0.28023784421598918</v>
      </c>
      <c r="E64" s="80">
        <f t="shared" ca="1" si="8"/>
        <v>3.8050672822420069</v>
      </c>
      <c r="F64" s="80">
        <f t="shared" ca="1" si="9"/>
        <v>71.733333333333519</v>
      </c>
      <c r="G64" s="79">
        <f t="shared" ca="1" si="7"/>
        <v>-7.0717339489084878</v>
      </c>
      <c r="H64" s="53">
        <f t="shared" ca="1" si="2"/>
        <v>24.322551630321605</v>
      </c>
    </row>
    <row r="65" spans="1:8" x14ac:dyDescent="0.25">
      <c r="A65" s="13">
        <f t="shared" si="3"/>
        <v>51</v>
      </c>
      <c r="B65" s="51">
        <f t="shared" ca="1" si="4"/>
        <v>44101</v>
      </c>
      <c r="C65" s="94">
        <f t="shared" ca="1" si="5"/>
        <v>79.722870743853221</v>
      </c>
      <c r="D65" s="80">
        <f t="shared" ca="1" si="0"/>
        <v>0.91780346161121429</v>
      </c>
      <c r="E65" s="80">
        <f t="shared" ca="1" si="8"/>
        <v>4.7228707438532211</v>
      </c>
      <c r="F65" s="80">
        <f t="shared" ca="1" si="9"/>
        <v>71.666666666666856</v>
      </c>
      <c r="G65" s="79">
        <f t="shared" ca="1" si="7"/>
        <v>-8.056204077186365</v>
      </c>
      <c r="H65" s="53">
        <f t="shared" ca="1" si="2"/>
        <v>24.605824303658402</v>
      </c>
    </row>
    <row r="66" spans="1:8" x14ac:dyDescent="0.25">
      <c r="A66" s="13">
        <f t="shared" si="3"/>
        <v>52</v>
      </c>
      <c r="B66" s="51">
        <f t="shared" ca="1" si="4"/>
        <v>44102</v>
      </c>
      <c r="C66" s="94">
        <f t="shared" ca="1" si="5"/>
        <v>79.770874836942838</v>
      </c>
      <c r="D66" s="80">
        <f t="shared" ca="1" si="0"/>
        <v>4.8004093089616617E-2</v>
      </c>
      <c r="E66" s="80">
        <f t="shared" ca="1" si="8"/>
        <v>4.7708748369428378</v>
      </c>
      <c r="F66" s="80">
        <f t="shared" ca="1" si="9"/>
        <v>71.600000000000193</v>
      </c>
      <c r="G66" s="79">
        <f t="shared" ca="1" si="7"/>
        <v>-8.1708748369426445</v>
      </c>
      <c r="H66" s="53">
        <f t="shared" ca="1" si="2"/>
        <v>24.620640381772478</v>
      </c>
    </row>
    <row r="67" spans="1:8" x14ac:dyDescent="0.25">
      <c r="A67" s="13">
        <f t="shared" si="3"/>
        <v>53</v>
      </c>
      <c r="B67" s="51">
        <f t="shared" ca="1" si="4"/>
        <v>44103</v>
      </c>
      <c r="C67" s="94">
        <f t="shared" ca="1" si="5"/>
        <v>78.867242718840032</v>
      </c>
      <c r="D67" s="80">
        <f t="shared" ca="1" si="0"/>
        <v>-0.90363211810280575</v>
      </c>
      <c r="E67" s="80">
        <f t="shared" ca="1" si="8"/>
        <v>3.867242718840032</v>
      </c>
      <c r="F67" s="80">
        <f t="shared" ca="1" si="9"/>
        <v>71.53333333333353</v>
      </c>
      <c r="G67" s="79">
        <f t="shared" ca="1" si="7"/>
        <v>-7.3339093855065016</v>
      </c>
      <c r="H67" s="53">
        <f t="shared" ca="1" si="2"/>
        <v>24.341741579888897</v>
      </c>
    </row>
    <row r="68" spans="1:8" x14ac:dyDescent="0.25">
      <c r="A68" s="13">
        <f t="shared" si="3"/>
        <v>54</v>
      </c>
      <c r="B68" s="51">
        <f t="shared" ca="1" si="4"/>
        <v>44104</v>
      </c>
      <c r="C68" s="94">
        <f t="shared" ca="1" si="5"/>
        <v>78.747846706375995</v>
      </c>
      <c r="D68" s="80">
        <f t="shared" ca="1" si="0"/>
        <v>-0.11939601246403697</v>
      </c>
      <c r="E68" s="80">
        <f t="shared" ca="1" si="8"/>
        <v>3.747846706375995</v>
      </c>
      <c r="F68" s="80">
        <f t="shared" ca="1" si="9"/>
        <v>71.466666666666868</v>
      </c>
      <c r="G68" s="79">
        <f t="shared" ca="1" si="7"/>
        <v>-7.2811800397091275</v>
      </c>
      <c r="H68" s="53">
        <f t="shared" ca="1" si="2"/>
        <v>24.304890958758023</v>
      </c>
    </row>
    <row r="69" spans="1:8" x14ac:dyDescent="0.25">
      <c r="A69" s="13">
        <f t="shared" si="3"/>
        <v>55</v>
      </c>
      <c r="B69" s="51">
        <f t="shared" ca="1" si="4"/>
        <v>44105</v>
      </c>
      <c r="C69" s="94">
        <f t="shared" ca="1" si="5"/>
        <v>78.534307589802594</v>
      </c>
      <c r="D69" s="80">
        <f t="shared" ca="1" si="0"/>
        <v>-0.21353911657340063</v>
      </c>
      <c r="E69" s="80">
        <f t="shared" ca="1" si="8"/>
        <v>3.5343075898025944</v>
      </c>
      <c r="F69" s="80">
        <f t="shared" ca="1" si="9"/>
        <v>71.400000000000205</v>
      </c>
      <c r="G69" s="79">
        <f t="shared" ca="1" si="7"/>
        <v>-7.1343075898023898</v>
      </c>
      <c r="H69" s="53">
        <f t="shared" ca="1" si="2"/>
        <v>24.238983824013143</v>
      </c>
    </row>
    <row r="70" spans="1:8" x14ac:dyDescent="0.25">
      <c r="A70" s="13">
        <f t="shared" si="3"/>
        <v>56</v>
      </c>
      <c r="B70" s="51">
        <f t="shared" ca="1" si="4"/>
        <v>44106</v>
      </c>
      <c r="C70" s="94">
        <f t="shared" ca="1" si="5"/>
        <v>77.845062160923007</v>
      </c>
      <c r="D70" s="80">
        <f t="shared" ca="1" si="0"/>
        <v>-0.68924542887958751</v>
      </c>
      <c r="E70" s="80">
        <f t="shared" ca="1" si="8"/>
        <v>2.8450621609230069</v>
      </c>
      <c r="F70" s="80">
        <f t="shared" ca="1" si="9"/>
        <v>71.333333333333542</v>
      </c>
      <c r="G70" s="79">
        <f t="shared" ca="1" si="7"/>
        <v>-6.5117288275894651</v>
      </c>
      <c r="H70" s="53">
        <f t="shared" ca="1" si="2"/>
        <v>24.026253753371297</v>
      </c>
    </row>
    <row r="71" spans="1:8" x14ac:dyDescent="0.25">
      <c r="A71" s="13">
        <f t="shared" si="3"/>
        <v>57</v>
      </c>
      <c r="B71" s="51">
        <f t="shared" ca="1" si="4"/>
        <v>44107</v>
      </c>
      <c r="C71" s="94">
        <f t="shared" ca="1" si="5"/>
        <v>78.579565413571629</v>
      </c>
      <c r="D71" s="80">
        <f t="shared" ca="1" si="0"/>
        <v>0.73450325264862215</v>
      </c>
      <c r="E71" s="80">
        <f t="shared" ca="1" si="8"/>
        <v>3.5795654135716291</v>
      </c>
      <c r="F71" s="80">
        <f t="shared" ca="1" si="9"/>
        <v>71.266666666666879</v>
      </c>
      <c r="G71" s="79">
        <f t="shared" ca="1" si="7"/>
        <v>-7.3128987469047502</v>
      </c>
      <c r="H71" s="53">
        <f t="shared" ca="1" si="2"/>
        <v>24.25295228813939</v>
      </c>
    </row>
    <row r="72" spans="1:8" x14ac:dyDescent="0.25">
      <c r="A72" s="13">
        <f t="shared" si="3"/>
        <v>58</v>
      </c>
      <c r="B72" s="51">
        <f t="shared" ca="1" si="4"/>
        <v>44108</v>
      </c>
      <c r="C72" s="94">
        <f t="shared" ca="1" si="5"/>
        <v>79.257494816886705</v>
      </c>
      <c r="D72" s="80">
        <f t="shared" ca="1" si="0"/>
        <v>0.67792940331507623</v>
      </c>
      <c r="E72" s="80">
        <f t="shared" ca="1" si="8"/>
        <v>4.2574948168867053</v>
      </c>
      <c r="F72" s="80">
        <f t="shared" ca="1" si="9"/>
        <v>71.200000000000216</v>
      </c>
      <c r="G72" s="79">
        <f t="shared" ca="1" si="7"/>
        <v>-8.0574948168864893</v>
      </c>
      <c r="H72" s="53">
        <f t="shared" ca="1" si="2"/>
        <v>24.462189758298365</v>
      </c>
    </row>
    <row r="73" spans="1:8" x14ac:dyDescent="0.25">
      <c r="A73" s="13">
        <f t="shared" si="3"/>
        <v>59</v>
      </c>
      <c r="B73" s="51">
        <f t="shared" ca="1" si="4"/>
        <v>44109</v>
      </c>
      <c r="C73" s="94">
        <f t="shared" ca="1" si="5"/>
        <v>79.539922556425282</v>
      </c>
      <c r="D73" s="80">
        <f t="shared" ca="1" si="0"/>
        <v>0.28242773953857636</v>
      </c>
      <c r="E73" s="80">
        <f t="shared" ca="1" si="8"/>
        <v>4.5399225564252816</v>
      </c>
      <c r="F73" s="80">
        <f t="shared" ca="1" si="9"/>
        <v>71.133333333333553</v>
      </c>
      <c r="G73" s="79">
        <f t="shared" ca="1" si="7"/>
        <v>-8.4065892230917285</v>
      </c>
      <c r="H73" s="53">
        <f t="shared" ca="1" si="2"/>
        <v>24.549358813711503</v>
      </c>
    </row>
    <row r="74" spans="1:8" x14ac:dyDescent="0.25">
      <c r="A74" s="13">
        <f t="shared" si="3"/>
        <v>60</v>
      </c>
      <c r="B74" s="51">
        <f t="shared" ca="1" si="4"/>
        <v>44110</v>
      </c>
      <c r="C74" s="94">
        <f t="shared" ca="1" si="5"/>
        <v>78.88259261239584</v>
      </c>
      <c r="D74" s="80">
        <f t="shared" ca="1" si="0"/>
        <v>-0.657329944029442</v>
      </c>
      <c r="E74" s="80">
        <f t="shared" ca="1" si="8"/>
        <v>3.8825926123958396</v>
      </c>
      <c r="F74" s="80">
        <f t="shared" ca="1" si="9"/>
        <v>71.06666666666689</v>
      </c>
      <c r="G74" s="79">
        <f t="shared" ca="1" si="7"/>
        <v>-7.8159259457289494</v>
      </c>
      <c r="H74" s="53">
        <f t="shared" ca="1" si="2"/>
        <v>24.34647920135674</v>
      </c>
    </row>
    <row r="75" spans="1:8" x14ac:dyDescent="0.25">
      <c r="A75" s="13">
        <f t="shared" si="3"/>
        <v>61</v>
      </c>
      <c r="B75" s="51">
        <f t="shared" ca="1" si="4"/>
        <v>44111</v>
      </c>
      <c r="C75" s="94">
        <f t="shared" ca="1" si="5"/>
        <v>78.463050325243415</v>
      </c>
      <c r="D75" s="80">
        <f t="shared" ca="1" si="0"/>
        <v>-0.41954228715242436</v>
      </c>
      <c r="E75" s="80">
        <f t="shared" ca="1" si="8"/>
        <v>3.4630503252434153</v>
      </c>
      <c r="F75" s="80">
        <f t="shared" ca="1" si="9"/>
        <v>71.000000000000227</v>
      </c>
      <c r="G75" s="79">
        <f t="shared" ca="1" si="7"/>
        <v>-7.4630503252431879</v>
      </c>
      <c r="H75" s="53">
        <f t="shared" ca="1" si="2"/>
        <v>24.21699084112451</v>
      </c>
    </row>
    <row r="76" spans="1:8" x14ac:dyDescent="0.25">
      <c r="A76" s="13">
        <f t="shared" si="3"/>
        <v>62</v>
      </c>
      <c r="B76" s="51">
        <f t="shared" ca="1" si="4"/>
        <v>44112</v>
      </c>
      <c r="C76" s="94">
        <f t="shared" ca="1" si="5"/>
        <v>79.124420558704145</v>
      </c>
      <c r="D76" s="80">
        <f t="shared" ca="1" si="0"/>
        <v>0.66137023346072965</v>
      </c>
      <c r="E76" s="80">
        <f t="shared" ca="1" si="8"/>
        <v>4.1244205587041449</v>
      </c>
      <c r="F76" s="80">
        <f t="shared" ca="1" si="9"/>
        <v>70.933333333333564</v>
      </c>
      <c r="G76" s="79">
        <f t="shared" ca="1" si="7"/>
        <v>-8.1910872253705804</v>
      </c>
      <c r="H76" s="53">
        <f t="shared" ca="1" si="2"/>
        <v>24.421117456390167</v>
      </c>
    </row>
    <row r="77" spans="1:8" x14ac:dyDescent="0.25">
      <c r="A77" s="13">
        <f t="shared" si="3"/>
        <v>63</v>
      </c>
      <c r="B77" s="51">
        <f t="shared" ca="1" si="4"/>
        <v>44113</v>
      </c>
      <c r="C77" s="94">
        <f t="shared" ca="1" si="5"/>
        <v>79.984316431525642</v>
      </c>
      <c r="D77" s="80">
        <f t="shared" ca="1" si="0"/>
        <v>0.85989587282149671</v>
      </c>
      <c r="E77" s="80">
        <f t="shared" ca="1" si="8"/>
        <v>4.9843164315256416</v>
      </c>
      <c r="F77" s="80">
        <f t="shared" ca="1" si="9"/>
        <v>70.866666666666902</v>
      </c>
      <c r="G77" s="79">
        <f t="shared" ca="1" si="7"/>
        <v>-9.11764976485874</v>
      </c>
      <c r="H77" s="53">
        <f t="shared" ca="1" si="2"/>
        <v>24.686517417137541</v>
      </c>
    </row>
    <row r="78" spans="1:8" x14ac:dyDescent="0.25">
      <c r="A78" s="13">
        <f t="shared" si="3"/>
        <v>64</v>
      </c>
      <c r="B78" s="51">
        <f t="shared" ca="1" si="4"/>
        <v>44114</v>
      </c>
      <c r="C78" s="94">
        <f t="shared" ca="1" si="5"/>
        <v>79.302228041678546</v>
      </c>
      <c r="D78" s="80">
        <f t="shared" ca="1" si="0"/>
        <v>-0.6820883898470953</v>
      </c>
      <c r="E78" s="80">
        <f t="shared" ca="1" si="8"/>
        <v>4.3022280416785463</v>
      </c>
      <c r="F78" s="80">
        <f t="shared" ca="1" si="9"/>
        <v>70.800000000000239</v>
      </c>
      <c r="G78" s="79">
        <f t="shared" ca="1" si="7"/>
        <v>-8.5022280416783076</v>
      </c>
      <c r="H78" s="53">
        <f t="shared" ca="1" si="2"/>
        <v>24.475996309160042</v>
      </c>
    </row>
    <row r="79" spans="1:8" x14ac:dyDescent="0.25">
      <c r="A79" s="13">
        <f t="shared" si="3"/>
        <v>65</v>
      </c>
      <c r="B79" s="51">
        <f t="shared" ca="1" si="4"/>
        <v>44115</v>
      </c>
      <c r="C79" s="94">
        <f t="shared" ca="1" si="5"/>
        <v>79.194026334061846</v>
      </c>
      <c r="D79" s="80">
        <f t="shared" ca="1" si="0"/>
        <v>-0.10820170761670056</v>
      </c>
      <c r="E79" s="80">
        <f t="shared" ca="1" si="8"/>
        <v>4.1940263340618458</v>
      </c>
      <c r="F79" s="80">
        <f t="shared" ca="1" si="9"/>
        <v>70.733333333333576</v>
      </c>
      <c r="G79" s="79">
        <f t="shared" ca="1" si="7"/>
        <v>-8.4606930007282699</v>
      </c>
      <c r="H79" s="53">
        <f t="shared" ca="1" si="2"/>
        <v>24.442600720389457</v>
      </c>
    </row>
    <row r="80" spans="1:8" x14ac:dyDescent="0.25">
      <c r="A80" s="13">
        <f t="shared" si="3"/>
        <v>66</v>
      </c>
      <c r="B80" s="51">
        <f t="shared" ca="1" si="4"/>
        <v>44116</v>
      </c>
      <c r="C80" s="94">
        <f t="shared" ca="1" si="5"/>
        <v>79.92198186704951</v>
      </c>
      <c r="D80" s="80">
        <f t="shared" ca="1" si="0"/>
        <v>0.72795553298766436</v>
      </c>
      <c r="E80" s="80">
        <f t="shared" ca="1" si="8"/>
        <v>4.9219818670495101</v>
      </c>
      <c r="F80" s="80">
        <f t="shared" ca="1" si="9"/>
        <v>70.666666666666913</v>
      </c>
      <c r="G80" s="79">
        <f t="shared" ca="1" si="7"/>
        <v>-9.2553152003825971</v>
      </c>
      <c r="H80" s="53">
        <f t="shared" ref="H80:H103" ca="1" si="10">IF(ISBLANK(C80)," ",C80/($H$5/100)^2)</f>
        <v>24.667278354027626</v>
      </c>
    </row>
    <row r="81" spans="1:8" x14ac:dyDescent="0.25">
      <c r="A81" s="13">
        <f t="shared" ref="A81:A144" si="11">A80+1</f>
        <v>67</v>
      </c>
      <c r="B81" s="51">
        <f t="shared" ref="B81:B144" ca="1" si="12">B80+1</f>
        <v>44117</v>
      </c>
      <c r="C81" s="94">
        <f t="shared" ref="C81:C144" ca="1" si="13">C80+RAND()*2-1.06</f>
        <v>80.144951170591739</v>
      </c>
      <c r="D81" s="80">
        <f t="shared" ref="D81:D103" ca="1" si="14">IF(ISBLANK(C81),,C81-C80)</f>
        <v>0.22296930354222866</v>
      </c>
      <c r="E81" s="80">
        <f t="shared" ref="E81:E103" ca="1" si="15">IF(ISBLANK(C81),,C81-C$5)</f>
        <v>5.1449511705917388</v>
      </c>
      <c r="F81" s="80">
        <f t="shared" ca="1" si="9"/>
        <v>70.60000000000025</v>
      </c>
      <c r="G81" s="79">
        <f t="shared" ref="G81:G103" ca="1" si="16">IF(ISBLANK(C81),"",((F81-C81)))</f>
        <v>-9.5449511705914887</v>
      </c>
      <c r="H81" s="53">
        <f t="shared" ca="1" si="10"/>
        <v>24.736096040306091</v>
      </c>
    </row>
    <row r="82" spans="1:8" x14ac:dyDescent="0.25">
      <c r="A82" s="13">
        <f t="shared" si="11"/>
        <v>68</v>
      </c>
      <c r="B82" s="51">
        <f t="shared" ca="1" si="12"/>
        <v>44118</v>
      </c>
      <c r="C82" s="94">
        <f t="shared" ca="1" si="13"/>
        <v>80.624427755139521</v>
      </c>
      <c r="D82" s="80">
        <f t="shared" ca="1" si="14"/>
        <v>0.47947658454778264</v>
      </c>
      <c r="E82" s="80">
        <f t="shared" ca="1" si="15"/>
        <v>5.6244277551395214</v>
      </c>
      <c r="F82" s="80">
        <f t="shared" ca="1" si="9"/>
        <v>70.533333333333587</v>
      </c>
      <c r="G82" s="79">
        <f t="shared" ca="1" si="16"/>
        <v>-10.091094421805934</v>
      </c>
      <c r="H82" s="53">
        <f t="shared" ca="1" si="10"/>
        <v>24.88408264047516</v>
      </c>
    </row>
    <row r="83" spans="1:8" x14ac:dyDescent="0.25">
      <c r="A83" s="13">
        <f t="shared" si="11"/>
        <v>69</v>
      </c>
      <c r="B83" s="51">
        <f t="shared" ca="1" si="12"/>
        <v>44119</v>
      </c>
      <c r="C83" s="94">
        <f t="shared" ca="1" si="13"/>
        <v>80.21693381550368</v>
      </c>
      <c r="D83" s="80">
        <f t="shared" ca="1" si="14"/>
        <v>-0.40749393963584168</v>
      </c>
      <c r="E83" s="80">
        <f t="shared" ca="1" si="15"/>
        <v>5.2169338155036797</v>
      </c>
      <c r="F83" s="80">
        <f t="shared" ca="1" si="9"/>
        <v>70.466666666666924</v>
      </c>
      <c r="G83" s="79">
        <f t="shared" ca="1" si="16"/>
        <v>-9.7502671488367554</v>
      </c>
      <c r="H83" s="53">
        <f t="shared" ca="1" si="10"/>
        <v>24.758312906019654</v>
      </c>
    </row>
    <row r="84" spans="1:8" x14ac:dyDescent="0.25">
      <c r="A84" s="13">
        <f t="shared" si="11"/>
        <v>70</v>
      </c>
      <c r="B84" s="51">
        <f t="shared" ca="1" si="12"/>
        <v>44120</v>
      </c>
      <c r="C84" s="94">
        <f t="shared" ca="1" si="13"/>
        <v>80.47860073402849</v>
      </c>
      <c r="D84" s="80">
        <f t="shared" ca="1" si="14"/>
        <v>0.26166691852480994</v>
      </c>
      <c r="E84" s="80">
        <f t="shared" ca="1" si="15"/>
        <v>5.4786007340284897</v>
      </c>
      <c r="F84" s="80">
        <f t="shared" ca="1" si="9"/>
        <v>70.400000000000261</v>
      </c>
      <c r="G84" s="79">
        <f t="shared" ca="1" si="16"/>
        <v>-10.078600734028228</v>
      </c>
      <c r="H84" s="53">
        <f t="shared" ca="1" si="10"/>
        <v>24.839074300626077</v>
      </c>
    </row>
    <row r="85" spans="1:8" x14ac:dyDescent="0.25">
      <c r="A85" s="13">
        <f t="shared" si="11"/>
        <v>71</v>
      </c>
      <c r="B85" s="51">
        <f t="shared" ca="1" si="12"/>
        <v>44121</v>
      </c>
      <c r="C85" s="94">
        <f t="shared" ca="1" si="13"/>
        <v>80.023067493444003</v>
      </c>
      <c r="D85" s="80">
        <f t="shared" ca="1" si="14"/>
        <v>-0.45553324058448652</v>
      </c>
      <c r="E85" s="80">
        <f t="shared" ca="1" si="15"/>
        <v>5.0230674934440032</v>
      </c>
      <c r="F85" s="80">
        <f t="shared" ca="1" si="9"/>
        <v>70.333333333333599</v>
      </c>
      <c r="G85" s="79">
        <f t="shared" ca="1" si="16"/>
        <v>-9.6897341601104046</v>
      </c>
      <c r="H85" s="53">
        <f t="shared" ca="1" si="10"/>
        <v>24.698477621433334</v>
      </c>
    </row>
    <row r="86" spans="1:8" x14ac:dyDescent="0.25">
      <c r="A86" s="13">
        <f t="shared" si="11"/>
        <v>72</v>
      </c>
      <c r="B86" s="51">
        <f t="shared" ca="1" si="12"/>
        <v>44122</v>
      </c>
      <c r="C86" s="94">
        <f t="shared" ca="1" si="13"/>
        <v>80.890838717691793</v>
      </c>
      <c r="D86" s="80">
        <f t="shared" ca="1" si="14"/>
        <v>0.86777122424778952</v>
      </c>
      <c r="E86" s="80">
        <f t="shared" ca="1" si="15"/>
        <v>5.8908387176917927</v>
      </c>
      <c r="F86" s="80">
        <f t="shared" ca="1" si="9"/>
        <v>70.266666666666936</v>
      </c>
      <c r="G86" s="79">
        <f t="shared" ca="1" si="16"/>
        <v>-10.624172051024857</v>
      </c>
      <c r="H86" s="53">
        <f t="shared" ca="1" si="10"/>
        <v>24.966308246201169</v>
      </c>
    </row>
    <row r="87" spans="1:8" x14ac:dyDescent="0.25">
      <c r="A87" s="13">
        <f t="shared" si="11"/>
        <v>73</v>
      </c>
      <c r="B87" s="51">
        <f t="shared" ca="1" si="12"/>
        <v>44123</v>
      </c>
      <c r="C87" s="94">
        <f t="shared" ca="1" si="13"/>
        <v>80.39932204292721</v>
      </c>
      <c r="D87" s="80">
        <f t="shared" ca="1" si="14"/>
        <v>-0.49151667476458272</v>
      </c>
      <c r="E87" s="80">
        <f t="shared" ca="1" si="15"/>
        <v>5.39932204292721</v>
      </c>
      <c r="F87" s="80">
        <f t="shared" ca="1" si="9"/>
        <v>70.200000000000273</v>
      </c>
      <c r="G87" s="79">
        <f t="shared" ca="1" si="16"/>
        <v>-10.199322042926937</v>
      </c>
      <c r="H87" s="53">
        <f t="shared" ca="1" si="10"/>
        <v>24.814605568804694</v>
      </c>
    </row>
    <row r="88" spans="1:8" x14ac:dyDescent="0.25">
      <c r="A88" s="13">
        <f t="shared" si="11"/>
        <v>74</v>
      </c>
      <c r="B88" s="51">
        <f t="shared" ca="1" si="12"/>
        <v>44124</v>
      </c>
      <c r="C88" s="94">
        <f t="shared" ca="1" si="13"/>
        <v>80.947316598323269</v>
      </c>
      <c r="D88" s="80">
        <f t="shared" ca="1" si="14"/>
        <v>0.54799455539605901</v>
      </c>
      <c r="E88" s="80">
        <f t="shared" ca="1" si="15"/>
        <v>5.947316598323269</v>
      </c>
      <c r="F88" s="80">
        <f t="shared" ca="1" si="9"/>
        <v>70.13333333333361</v>
      </c>
      <c r="G88" s="79">
        <f t="shared" ca="1" si="16"/>
        <v>-10.813983264989659</v>
      </c>
      <c r="H88" s="53">
        <f t="shared" ca="1" si="10"/>
        <v>24.983739690840512</v>
      </c>
    </row>
    <row r="89" spans="1:8" x14ac:dyDescent="0.25">
      <c r="A89" s="13">
        <f t="shared" si="11"/>
        <v>75</v>
      </c>
      <c r="B89" s="51">
        <f t="shared" ca="1" si="12"/>
        <v>44125</v>
      </c>
      <c r="C89" s="94">
        <f t="shared" ca="1" si="13"/>
        <v>80.171140298599568</v>
      </c>
      <c r="D89" s="80">
        <f t="shared" ca="1" si="14"/>
        <v>-0.77617629972370139</v>
      </c>
      <c r="E89" s="80">
        <f t="shared" ca="1" si="15"/>
        <v>5.1711402985995676</v>
      </c>
      <c r="F89" s="80">
        <f t="shared" ca="1" si="9"/>
        <v>70.066666666666947</v>
      </c>
      <c r="G89" s="79">
        <f t="shared" ca="1" si="16"/>
        <v>-10.10447363193262</v>
      </c>
      <c r="H89" s="53">
        <f t="shared" ca="1" si="10"/>
        <v>24.744179104506038</v>
      </c>
    </row>
    <row r="90" spans="1:8" x14ac:dyDescent="0.25">
      <c r="A90" s="13">
        <f t="shared" si="11"/>
        <v>76</v>
      </c>
      <c r="B90" s="51">
        <f t="shared" ca="1" si="12"/>
        <v>44126</v>
      </c>
      <c r="C90" s="94">
        <f t="shared" ca="1" si="13"/>
        <v>80.501426801317947</v>
      </c>
      <c r="D90" s="80">
        <f t="shared" ca="1" si="14"/>
        <v>0.33028650271837989</v>
      </c>
      <c r="E90" s="80">
        <f t="shared" ca="1" si="15"/>
        <v>5.5014268013179475</v>
      </c>
      <c r="F90" s="80">
        <f t="shared" ca="1" si="9"/>
        <v>70.000000000000284</v>
      </c>
      <c r="G90" s="79">
        <f t="shared" ca="1" si="16"/>
        <v>-10.501426801317663</v>
      </c>
      <c r="H90" s="53">
        <f t="shared" ca="1" si="10"/>
        <v>24.846119383122822</v>
      </c>
    </row>
    <row r="91" spans="1:8" x14ac:dyDescent="0.25">
      <c r="A91" s="13">
        <f t="shared" si="11"/>
        <v>77</v>
      </c>
      <c r="B91" s="51">
        <f t="shared" ca="1" si="12"/>
        <v>44127</v>
      </c>
      <c r="C91" s="94">
        <f t="shared" ca="1" si="13"/>
        <v>80.027413528994074</v>
      </c>
      <c r="D91" s="80">
        <f t="shared" ca="1" si="14"/>
        <v>-0.47401327232387303</v>
      </c>
      <c r="E91" s="80">
        <f t="shared" ca="1" si="15"/>
        <v>5.0274135289940745</v>
      </c>
      <c r="F91" s="80">
        <f t="shared" ca="1" si="9"/>
        <v>69.933333333333621</v>
      </c>
      <c r="G91" s="79">
        <f t="shared" ca="1" si="16"/>
        <v>-10.094080195660453</v>
      </c>
      <c r="H91" s="53">
        <f t="shared" ca="1" si="10"/>
        <v>24.69981899043027</v>
      </c>
    </row>
    <row r="92" spans="1:8" x14ac:dyDescent="0.25">
      <c r="A92" s="13">
        <f t="shared" si="11"/>
        <v>78</v>
      </c>
      <c r="B92" s="51">
        <f t="shared" ca="1" si="12"/>
        <v>44128</v>
      </c>
      <c r="C92" s="94">
        <f t="shared" ca="1" si="13"/>
        <v>79.860533563210907</v>
      </c>
      <c r="D92" s="80">
        <f t="shared" ca="1" si="14"/>
        <v>-0.16687996578316699</v>
      </c>
      <c r="E92" s="80">
        <f t="shared" ca="1" si="15"/>
        <v>4.8605335632109075</v>
      </c>
      <c r="F92" s="80">
        <f t="shared" ca="1" si="9"/>
        <v>69.866666666666958</v>
      </c>
      <c r="G92" s="79">
        <f t="shared" ca="1" si="16"/>
        <v>-9.993866896543949</v>
      </c>
      <c r="H92" s="53">
        <f t="shared" ca="1" si="10"/>
        <v>24.648312828151514</v>
      </c>
    </row>
    <row r="93" spans="1:8" x14ac:dyDescent="0.25">
      <c r="A93" s="13">
        <f t="shared" si="11"/>
        <v>79</v>
      </c>
      <c r="B93" s="51">
        <f t="shared" ca="1" si="12"/>
        <v>44129</v>
      </c>
      <c r="C93" s="94">
        <f t="shared" ca="1" si="13"/>
        <v>80.397573038419708</v>
      </c>
      <c r="D93" s="80">
        <f t="shared" ca="1" si="14"/>
        <v>0.53703947520880035</v>
      </c>
      <c r="E93" s="80">
        <f t="shared" ca="1" si="15"/>
        <v>5.3975730384197078</v>
      </c>
      <c r="F93" s="80">
        <f t="shared" ca="1" si="9"/>
        <v>69.800000000000296</v>
      </c>
      <c r="G93" s="79">
        <f t="shared" ca="1" si="16"/>
        <v>-10.597573038419412</v>
      </c>
      <c r="H93" s="53">
        <f t="shared" ca="1" si="10"/>
        <v>24.814065752598673</v>
      </c>
    </row>
    <row r="94" spans="1:8" x14ac:dyDescent="0.25">
      <c r="A94" s="13">
        <f t="shared" si="11"/>
        <v>80</v>
      </c>
      <c r="B94" s="51">
        <f t="shared" ca="1" si="12"/>
        <v>44130</v>
      </c>
      <c r="C94" s="94">
        <f t="shared" ca="1" si="13"/>
        <v>80.247075198748917</v>
      </c>
      <c r="D94" s="80">
        <f t="shared" ca="1" si="14"/>
        <v>-0.15049783967079122</v>
      </c>
      <c r="E94" s="80">
        <f t="shared" ca="1" si="15"/>
        <v>5.2470751987489166</v>
      </c>
      <c r="F94" s="80">
        <f t="shared" ca="1" si="9"/>
        <v>69.733333333333633</v>
      </c>
      <c r="G94" s="79">
        <f t="shared" ca="1" si="16"/>
        <v>-10.513741865415284</v>
      </c>
      <c r="H94" s="53">
        <f t="shared" ca="1" si="10"/>
        <v>24.767615802082997</v>
      </c>
    </row>
    <row r="95" spans="1:8" x14ac:dyDescent="0.25">
      <c r="A95" s="13">
        <f t="shared" si="11"/>
        <v>81</v>
      </c>
      <c r="B95" s="51">
        <f t="shared" ca="1" si="12"/>
        <v>44131</v>
      </c>
      <c r="C95" s="94">
        <f t="shared" ca="1" si="13"/>
        <v>79.199657295881565</v>
      </c>
      <c r="D95" s="80">
        <f t="shared" ca="1" si="14"/>
        <v>-1.0474179028673518</v>
      </c>
      <c r="E95" s="80">
        <f t="shared" ca="1" si="15"/>
        <v>4.1996572958815648</v>
      </c>
      <c r="F95" s="80">
        <f t="shared" ca="1" si="9"/>
        <v>69.66666666666697</v>
      </c>
      <c r="G95" s="79">
        <f t="shared" ca="1" si="16"/>
        <v>-9.5329906292145949</v>
      </c>
      <c r="H95" s="53">
        <f t="shared" ca="1" si="10"/>
        <v>24.444338671568381</v>
      </c>
    </row>
    <row r="96" spans="1:8" x14ac:dyDescent="0.25">
      <c r="A96" s="13">
        <f t="shared" si="11"/>
        <v>82</v>
      </c>
      <c r="B96" s="51">
        <f t="shared" ca="1" si="12"/>
        <v>44132</v>
      </c>
      <c r="C96" s="94">
        <f t="shared" ca="1" si="13"/>
        <v>78.435139405793294</v>
      </c>
      <c r="D96" s="80">
        <f t="shared" ca="1" si="14"/>
        <v>-0.7645178900882712</v>
      </c>
      <c r="E96" s="80">
        <f t="shared" ca="1" si="15"/>
        <v>3.4351394057932936</v>
      </c>
      <c r="F96" s="80">
        <f t="shared" ca="1" si="9"/>
        <v>69.600000000000307</v>
      </c>
      <c r="G96" s="79">
        <f t="shared" ca="1" si="16"/>
        <v>-8.8351394057929866</v>
      </c>
      <c r="H96" s="53">
        <f t="shared" ca="1" si="10"/>
        <v>24.208376359812743</v>
      </c>
    </row>
    <row r="97" spans="1:8" x14ac:dyDescent="0.25">
      <c r="A97" s="13">
        <f t="shared" si="11"/>
        <v>83</v>
      </c>
      <c r="B97" s="51">
        <f t="shared" ca="1" si="12"/>
        <v>44133</v>
      </c>
      <c r="C97" s="94">
        <f t="shared" ca="1" si="13"/>
        <v>78.47388135434116</v>
      </c>
      <c r="D97" s="80">
        <f t="shared" ca="1" si="14"/>
        <v>3.8741948547865945E-2</v>
      </c>
      <c r="E97" s="80">
        <f t="shared" ca="1" si="15"/>
        <v>3.4738813543411595</v>
      </c>
      <c r="F97" s="80">
        <f t="shared" ca="1" si="9"/>
        <v>69.533333333333644</v>
      </c>
      <c r="G97" s="79">
        <f t="shared" ca="1" si="16"/>
        <v>-8.9405480210075154</v>
      </c>
      <c r="H97" s="53">
        <f t="shared" ca="1" si="10"/>
        <v>24.220333751339862</v>
      </c>
    </row>
    <row r="98" spans="1:8" x14ac:dyDescent="0.25">
      <c r="A98" s="13">
        <f t="shared" si="11"/>
        <v>84</v>
      </c>
      <c r="B98" s="51">
        <f t="shared" ca="1" si="12"/>
        <v>44134</v>
      </c>
      <c r="C98" s="94">
        <f t="shared" ca="1" si="13"/>
        <v>79.250790238941335</v>
      </c>
      <c r="D98" s="80">
        <f t="shared" ca="1" si="14"/>
        <v>0.77690888460017504</v>
      </c>
      <c r="E98" s="80">
        <f t="shared" ca="1" si="15"/>
        <v>4.2507902389413346</v>
      </c>
      <c r="F98" s="80">
        <f t="shared" ca="1" si="9"/>
        <v>69.466666666666981</v>
      </c>
      <c r="G98" s="79">
        <f t="shared" ca="1" si="16"/>
        <v>-9.7841235722743534</v>
      </c>
      <c r="H98" s="53">
        <f t="shared" ca="1" si="10"/>
        <v>24.460120444117695</v>
      </c>
    </row>
    <row r="99" spans="1:8" x14ac:dyDescent="0.25">
      <c r="A99" s="13">
        <f t="shared" si="11"/>
        <v>85</v>
      </c>
      <c r="B99" s="51">
        <f t="shared" ca="1" si="12"/>
        <v>44135</v>
      </c>
      <c r="C99" s="94">
        <f t="shared" ca="1" si="13"/>
        <v>80.164071999030256</v>
      </c>
      <c r="D99" s="80">
        <f t="shared" ca="1" si="14"/>
        <v>0.91328176008892115</v>
      </c>
      <c r="E99" s="80">
        <f t="shared" ca="1" si="15"/>
        <v>5.1640719990302557</v>
      </c>
      <c r="F99" s="80">
        <f t="shared" ca="1" si="9"/>
        <v>69.400000000000318</v>
      </c>
      <c r="G99" s="79">
        <f t="shared" ca="1" si="16"/>
        <v>-10.764071999029937</v>
      </c>
      <c r="H99" s="53">
        <f t="shared" ca="1" si="10"/>
        <v>24.741997530564891</v>
      </c>
    </row>
    <row r="100" spans="1:8" x14ac:dyDescent="0.25">
      <c r="A100" s="13">
        <f t="shared" si="11"/>
        <v>86</v>
      </c>
      <c r="B100" s="51">
        <f t="shared" ca="1" si="12"/>
        <v>44136</v>
      </c>
      <c r="C100" s="94">
        <f t="shared" ca="1" si="13"/>
        <v>80.503249523081905</v>
      </c>
      <c r="D100" s="80">
        <f t="shared" ca="1" si="14"/>
        <v>0.33917752405164947</v>
      </c>
      <c r="E100" s="80">
        <f t="shared" ca="1" si="15"/>
        <v>5.5032495230819052</v>
      </c>
      <c r="F100" s="80">
        <f t="shared" ca="1" si="9"/>
        <v>69.333333333333655</v>
      </c>
      <c r="G100" s="79">
        <f t="shared" ca="1" si="16"/>
        <v>-11.16991618974825</v>
      </c>
      <c r="H100" s="53">
        <f t="shared" ca="1" si="10"/>
        <v>24.846681951568488</v>
      </c>
    </row>
    <row r="101" spans="1:8" x14ac:dyDescent="0.25">
      <c r="A101" s="13">
        <f t="shared" si="11"/>
        <v>87</v>
      </c>
      <c r="B101" s="51">
        <f t="shared" ca="1" si="12"/>
        <v>44137</v>
      </c>
      <c r="C101" s="94">
        <f t="shared" ca="1" si="13"/>
        <v>80.756247550421804</v>
      </c>
      <c r="D101" s="80">
        <f t="shared" ca="1" si="14"/>
        <v>0.25299802733989907</v>
      </c>
      <c r="E101" s="80">
        <f t="shared" ca="1" si="15"/>
        <v>5.7562475504218042</v>
      </c>
      <c r="F101" s="80">
        <f t="shared" ca="1" si="9"/>
        <v>69.266666666666993</v>
      </c>
      <c r="G101" s="79">
        <f t="shared" ca="1" si="16"/>
        <v>-11.489580883754812</v>
      </c>
      <c r="H101" s="53">
        <f t="shared" ca="1" si="10"/>
        <v>24.924767762475863</v>
      </c>
    </row>
    <row r="102" spans="1:8" x14ac:dyDescent="0.25">
      <c r="A102" s="13">
        <f t="shared" si="11"/>
        <v>88</v>
      </c>
      <c r="B102" s="51">
        <f t="shared" ca="1" si="12"/>
        <v>44138</v>
      </c>
      <c r="C102" s="94">
        <f t="shared" ca="1" si="13"/>
        <v>80.718590705709332</v>
      </c>
      <c r="D102" s="80">
        <f t="shared" ca="1" si="14"/>
        <v>-3.7656844712472548E-2</v>
      </c>
      <c r="E102" s="80">
        <f t="shared" ca="1" si="15"/>
        <v>5.7185907057093317</v>
      </c>
      <c r="F102" s="80">
        <f t="shared" ca="1" si="9"/>
        <v>69.20000000000033</v>
      </c>
      <c r="G102" s="79">
        <f t="shared" ca="1" si="16"/>
        <v>-11.518590705709002</v>
      </c>
      <c r="H102" s="53">
        <f t="shared" ca="1" si="10"/>
        <v>24.913145279539915</v>
      </c>
    </row>
    <row r="103" spans="1:8" x14ac:dyDescent="0.25">
      <c r="A103" s="13">
        <f t="shared" si="11"/>
        <v>89</v>
      </c>
      <c r="B103" s="51">
        <f t="shared" ca="1" si="12"/>
        <v>44139</v>
      </c>
      <c r="C103" s="94">
        <f t="shared" ca="1" si="13"/>
        <v>80.499711258238221</v>
      </c>
      <c r="D103" s="80">
        <f t="shared" ca="1" si="14"/>
        <v>-0.21887944747111021</v>
      </c>
      <c r="E103" s="80">
        <f t="shared" ca="1" si="15"/>
        <v>5.4997112582382215</v>
      </c>
      <c r="F103" s="80">
        <f t="shared" ca="1" si="9"/>
        <v>69.133333333333667</v>
      </c>
      <c r="G103" s="79">
        <f t="shared" ca="1" si="16"/>
        <v>-11.366377924904555</v>
      </c>
      <c r="H103" s="53">
        <f t="shared" ca="1" si="10"/>
        <v>24.845589894517968</v>
      </c>
    </row>
    <row r="104" spans="1:8" x14ac:dyDescent="0.25">
      <c r="A104" s="13">
        <f t="shared" si="11"/>
        <v>90</v>
      </c>
      <c r="B104" s="51">
        <f t="shared" ca="1" si="12"/>
        <v>44140</v>
      </c>
      <c r="C104" s="94">
        <f t="shared" ca="1" si="13"/>
        <v>79.635006901543306</v>
      </c>
      <c r="D104" s="80">
        <f t="shared" ref="D104:D140" ca="1" si="17">IF(ISBLANK(C104),,C104-C103)</f>
        <v>-0.86470435669491508</v>
      </c>
      <c r="E104" s="80">
        <f t="shared" ref="E104:E140" ca="1" si="18">IF(ISBLANK(C104),,C104-C$5)</f>
        <v>4.6350069015433064</v>
      </c>
      <c r="F104" s="80">
        <f t="shared" ref="F104:F140" ca="1" si="19">IF(F103&gt;F$5,F103+C$9/1000,0)</f>
        <v>69.066666666667004</v>
      </c>
      <c r="G104" s="79">
        <f t="shared" ref="G104:G140" ca="1" si="20">IF(ISBLANK(C104),"",((F104-C104)))</f>
        <v>-10.568340234876302</v>
      </c>
      <c r="H104" s="53">
        <f t="shared" ref="H104:H140" ca="1" si="21">IF(ISBLANK(C104)," ",C104/($H$5/100)^2)</f>
        <v>24.578705833809661</v>
      </c>
    </row>
    <row r="105" spans="1:8" x14ac:dyDescent="0.25">
      <c r="A105" s="13">
        <f t="shared" si="11"/>
        <v>91</v>
      </c>
      <c r="B105" s="51">
        <f t="shared" ca="1" si="12"/>
        <v>44141</v>
      </c>
      <c r="C105" s="94">
        <f t="shared" ca="1" si="13"/>
        <v>79.127270316277105</v>
      </c>
      <c r="D105" s="80">
        <f t="shared" ca="1" si="17"/>
        <v>-0.50773658526620125</v>
      </c>
      <c r="E105" s="80">
        <f t="shared" ca="1" si="18"/>
        <v>4.1272703162771052</v>
      </c>
      <c r="F105" s="80">
        <f t="shared" ca="1" si="19"/>
        <v>69.000000000000341</v>
      </c>
      <c r="G105" s="79">
        <f t="shared" ca="1" si="20"/>
        <v>-10.127270316276764</v>
      </c>
      <c r="H105" s="53">
        <f t="shared" ca="1" si="21"/>
        <v>24.421997011196634</v>
      </c>
    </row>
    <row r="106" spans="1:8" x14ac:dyDescent="0.25">
      <c r="A106" s="13">
        <f t="shared" si="11"/>
        <v>92</v>
      </c>
      <c r="B106" s="51">
        <f t="shared" ca="1" si="12"/>
        <v>44142</v>
      </c>
      <c r="C106" s="94">
        <f t="shared" ca="1" si="13"/>
        <v>79.270668732378752</v>
      </c>
      <c r="D106" s="80">
        <f t="shared" ca="1" si="17"/>
        <v>0.14339841610164683</v>
      </c>
      <c r="E106" s="80">
        <f t="shared" ca="1" si="18"/>
        <v>4.270668732378752</v>
      </c>
      <c r="F106" s="80">
        <f t="shared" ca="1" si="19"/>
        <v>68.933333333333678</v>
      </c>
      <c r="G106" s="79">
        <f t="shared" ca="1" si="20"/>
        <v>-10.337335399045074</v>
      </c>
      <c r="H106" s="53">
        <f t="shared" ca="1" si="21"/>
        <v>24.466255781598377</v>
      </c>
    </row>
    <row r="107" spans="1:8" x14ac:dyDescent="0.25">
      <c r="A107" s="13">
        <f t="shared" si="11"/>
        <v>93</v>
      </c>
      <c r="B107" s="51">
        <f t="shared" ca="1" si="12"/>
        <v>44143</v>
      </c>
      <c r="C107" s="94">
        <f t="shared" ca="1" si="13"/>
        <v>78.805460010740902</v>
      </c>
      <c r="D107" s="80">
        <f t="shared" ca="1" si="17"/>
        <v>-0.46520872163785043</v>
      </c>
      <c r="E107" s="80">
        <f t="shared" ca="1" si="18"/>
        <v>3.8054600107409016</v>
      </c>
      <c r="F107" s="80">
        <f t="shared" ca="1" si="19"/>
        <v>68.866666666667015</v>
      </c>
      <c r="G107" s="79">
        <f t="shared" ca="1" si="20"/>
        <v>-9.9387933440738863</v>
      </c>
      <c r="H107" s="53">
        <f t="shared" ca="1" si="21"/>
        <v>24.322672842821266</v>
      </c>
    </row>
    <row r="108" spans="1:8" x14ac:dyDescent="0.25">
      <c r="A108" s="13">
        <f t="shared" si="11"/>
        <v>94</v>
      </c>
      <c r="B108" s="51">
        <f t="shared" ca="1" si="12"/>
        <v>44144</v>
      </c>
      <c r="C108" s="94">
        <f t="shared" ca="1" si="13"/>
        <v>78.98247422656317</v>
      </c>
      <c r="D108" s="80">
        <f t="shared" ca="1" si="17"/>
        <v>0.17701421582226828</v>
      </c>
      <c r="E108" s="80">
        <f t="shared" ca="1" si="18"/>
        <v>3.9824742265631699</v>
      </c>
      <c r="F108" s="80">
        <f t="shared" ca="1" si="19"/>
        <v>68.800000000000352</v>
      </c>
      <c r="G108" s="79">
        <f t="shared" ca="1" si="20"/>
        <v>-10.182474226562817</v>
      </c>
      <c r="H108" s="53">
        <f t="shared" ca="1" si="21"/>
        <v>24.377306860050361</v>
      </c>
    </row>
    <row r="109" spans="1:8" x14ac:dyDescent="0.25">
      <c r="A109" s="13">
        <f t="shared" si="11"/>
        <v>95</v>
      </c>
      <c r="B109" s="51">
        <f t="shared" ca="1" si="12"/>
        <v>44145</v>
      </c>
      <c r="C109" s="94">
        <f t="shared" ca="1" si="13"/>
        <v>78.778413430172264</v>
      </c>
      <c r="D109" s="80">
        <f t="shared" ca="1" si="17"/>
        <v>-0.20406079639090535</v>
      </c>
      <c r="E109" s="80">
        <f t="shared" ca="1" si="18"/>
        <v>3.7784134301722645</v>
      </c>
      <c r="F109" s="80">
        <f t="shared" ca="1" si="19"/>
        <v>68.73333333333369</v>
      </c>
      <c r="G109" s="79">
        <f t="shared" ca="1" si="20"/>
        <v>-10.045080096838575</v>
      </c>
      <c r="H109" s="53">
        <f t="shared" ca="1" si="21"/>
        <v>24.314325132769216</v>
      </c>
    </row>
    <row r="110" spans="1:8" x14ac:dyDescent="0.25">
      <c r="A110" s="13">
        <f t="shared" si="11"/>
        <v>96</v>
      </c>
      <c r="B110" s="51">
        <f t="shared" ca="1" si="12"/>
        <v>44146</v>
      </c>
      <c r="C110" s="94">
        <f t="shared" ca="1" si="13"/>
        <v>79.41405990884553</v>
      </c>
      <c r="D110" s="80">
        <f t="shared" ca="1" si="17"/>
        <v>0.63564647867326585</v>
      </c>
      <c r="E110" s="80">
        <f t="shared" ca="1" si="18"/>
        <v>4.4140599088455303</v>
      </c>
      <c r="F110" s="80">
        <f t="shared" ca="1" si="19"/>
        <v>68.666666666667027</v>
      </c>
      <c r="G110" s="79">
        <f t="shared" ca="1" si="20"/>
        <v>-10.747393242178504</v>
      </c>
      <c r="H110" s="53">
        <f t="shared" ca="1" si="21"/>
        <v>24.510512317544915</v>
      </c>
    </row>
    <row r="111" spans="1:8" x14ac:dyDescent="0.25">
      <c r="A111" s="13">
        <f t="shared" si="11"/>
        <v>97</v>
      </c>
      <c r="B111" s="51">
        <f t="shared" ca="1" si="12"/>
        <v>44147</v>
      </c>
      <c r="C111" s="94">
        <f t="shared" ca="1" si="13"/>
        <v>78.93939460814785</v>
      </c>
      <c r="D111" s="80">
        <f t="shared" ca="1" si="17"/>
        <v>-0.47466530069767998</v>
      </c>
      <c r="E111" s="80">
        <f t="shared" ca="1" si="18"/>
        <v>3.9393946081478504</v>
      </c>
      <c r="F111" s="80">
        <f t="shared" ca="1" si="19"/>
        <v>68.600000000000364</v>
      </c>
      <c r="G111" s="79">
        <f t="shared" ca="1" si="20"/>
        <v>-10.339394608147487</v>
      </c>
      <c r="H111" s="53">
        <f t="shared" ca="1" si="21"/>
        <v>24.364010681527112</v>
      </c>
    </row>
    <row r="112" spans="1:8" x14ac:dyDescent="0.25">
      <c r="A112" s="13">
        <f t="shared" si="11"/>
        <v>98</v>
      </c>
      <c r="B112" s="51">
        <f t="shared" ca="1" si="12"/>
        <v>44148</v>
      </c>
      <c r="C112" s="94">
        <f t="shared" ca="1" si="13"/>
        <v>79.203653635569282</v>
      </c>
      <c r="D112" s="80">
        <f t="shared" ca="1" si="17"/>
        <v>0.26425902742143137</v>
      </c>
      <c r="E112" s="80">
        <f t="shared" ca="1" si="18"/>
        <v>4.2036536355692817</v>
      </c>
      <c r="F112" s="80">
        <f t="shared" ca="1" si="19"/>
        <v>68.533333333333701</v>
      </c>
      <c r="G112" s="79">
        <f t="shared" ca="1" si="20"/>
        <v>-10.670320302235581</v>
      </c>
      <c r="H112" s="53">
        <f t="shared" ca="1" si="21"/>
        <v>24.445572109743605</v>
      </c>
    </row>
    <row r="113" spans="1:8" x14ac:dyDescent="0.25">
      <c r="A113" s="13">
        <f t="shared" si="11"/>
        <v>99</v>
      </c>
      <c r="B113" s="51">
        <f t="shared" ca="1" si="12"/>
        <v>44149</v>
      </c>
      <c r="C113" s="94">
        <f t="shared" ca="1" si="13"/>
        <v>79.66144052748885</v>
      </c>
      <c r="D113" s="80">
        <f t="shared" ca="1" si="17"/>
        <v>0.45778689191956801</v>
      </c>
      <c r="E113" s="80">
        <f t="shared" ca="1" si="18"/>
        <v>4.6614405274888497</v>
      </c>
      <c r="F113" s="80">
        <f t="shared" ca="1" si="19"/>
        <v>68.466666666667038</v>
      </c>
      <c r="G113" s="79">
        <f t="shared" ca="1" si="20"/>
        <v>-11.194773860821812</v>
      </c>
      <c r="H113" s="53">
        <f t="shared" ca="1" si="21"/>
        <v>24.586864360336062</v>
      </c>
    </row>
    <row r="114" spans="1:8" x14ac:dyDescent="0.25">
      <c r="A114" s="13">
        <f t="shared" si="11"/>
        <v>100</v>
      </c>
      <c r="B114" s="51">
        <f t="shared" ca="1" si="12"/>
        <v>44150</v>
      </c>
      <c r="C114" s="94">
        <f t="shared" ca="1" si="13"/>
        <v>78.615580553792128</v>
      </c>
      <c r="D114" s="80">
        <f t="shared" ca="1" si="17"/>
        <v>-1.0458599736967216</v>
      </c>
      <c r="E114" s="80">
        <f t="shared" ca="1" si="18"/>
        <v>3.6155805537921282</v>
      </c>
      <c r="F114" s="80">
        <f t="shared" ca="1" si="19"/>
        <v>68.400000000000375</v>
      </c>
      <c r="G114" s="79">
        <f t="shared" ca="1" si="20"/>
        <v>-10.215580553791753</v>
      </c>
      <c r="H114" s="53">
        <f t="shared" ca="1" si="21"/>
        <v>24.264068072158064</v>
      </c>
    </row>
    <row r="115" spans="1:8" x14ac:dyDescent="0.25">
      <c r="A115" s="13">
        <f t="shared" si="11"/>
        <v>101</v>
      </c>
      <c r="B115" s="51">
        <f t="shared" ca="1" si="12"/>
        <v>44151</v>
      </c>
      <c r="C115" s="94">
        <f t="shared" ca="1" si="13"/>
        <v>78.52619364464698</v>
      </c>
      <c r="D115" s="80">
        <f t="shared" ca="1" si="17"/>
        <v>-8.9386909145147797E-2</v>
      </c>
      <c r="E115" s="80">
        <f t="shared" ca="1" si="18"/>
        <v>3.5261936446469804</v>
      </c>
      <c r="F115" s="80">
        <f t="shared" ca="1" si="19"/>
        <v>68.333333333333712</v>
      </c>
      <c r="G115" s="79">
        <f t="shared" ca="1" si="20"/>
        <v>-10.192860311313268</v>
      </c>
      <c r="H115" s="53">
        <f t="shared" ca="1" si="21"/>
        <v>24.23647951995277</v>
      </c>
    </row>
    <row r="116" spans="1:8" x14ac:dyDescent="0.25">
      <c r="A116" s="13">
        <f t="shared" si="11"/>
        <v>102</v>
      </c>
      <c r="B116" s="51">
        <f t="shared" ca="1" si="12"/>
        <v>44152</v>
      </c>
      <c r="C116" s="94">
        <f t="shared" ca="1" si="13"/>
        <v>77.986514737777128</v>
      </c>
      <c r="D116" s="80">
        <f t="shared" ca="1" si="17"/>
        <v>-0.53967890686985243</v>
      </c>
      <c r="E116" s="80">
        <f t="shared" ca="1" si="18"/>
        <v>2.9865147377771279</v>
      </c>
      <c r="F116" s="80">
        <f t="shared" ca="1" si="19"/>
        <v>68.266666666667049</v>
      </c>
      <c r="G116" s="79">
        <f t="shared" ca="1" si="20"/>
        <v>-9.7198480711100785</v>
      </c>
      <c r="H116" s="53">
        <f t="shared" ca="1" si="21"/>
        <v>24.06991195610405</v>
      </c>
    </row>
    <row r="117" spans="1:8" x14ac:dyDescent="0.25">
      <c r="A117" s="13">
        <f t="shared" si="11"/>
        <v>103</v>
      </c>
      <c r="B117" s="51">
        <f t="shared" ca="1" si="12"/>
        <v>44153</v>
      </c>
      <c r="C117" s="94">
        <f t="shared" ca="1" si="13"/>
        <v>78.332025032202807</v>
      </c>
      <c r="D117" s="80">
        <f t="shared" ca="1" si="17"/>
        <v>0.34551029442567938</v>
      </c>
      <c r="E117" s="80">
        <f t="shared" ca="1" si="18"/>
        <v>3.3320250322028073</v>
      </c>
      <c r="F117" s="80">
        <f t="shared" ca="1" si="19"/>
        <v>68.200000000000387</v>
      </c>
      <c r="G117" s="79">
        <f t="shared" ca="1" si="20"/>
        <v>-10.132025032202421</v>
      </c>
      <c r="H117" s="53">
        <f t="shared" ca="1" si="21"/>
        <v>24.176550935865063</v>
      </c>
    </row>
    <row r="118" spans="1:8" x14ac:dyDescent="0.25">
      <c r="A118" s="13">
        <f t="shared" si="11"/>
        <v>104</v>
      </c>
      <c r="B118" s="51">
        <f t="shared" ca="1" si="12"/>
        <v>44154</v>
      </c>
      <c r="C118" s="94">
        <f t="shared" ca="1" si="13"/>
        <v>78.650202840629703</v>
      </c>
      <c r="D118" s="80">
        <f t="shared" ca="1" si="17"/>
        <v>0.31817780842689558</v>
      </c>
      <c r="E118" s="80">
        <f t="shared" ca="1" si="18"/>
        <v>3.6502028406297029</v>
      </c>
      <c r="F118" s="80">
        <f t="shared" ca="1" si="19"/>
        <v>68.133333333333724</v>
      </c>
      <c r="G118" s="79">
        <f t="shared" ca="1" si="20"/>
        <v>-10.516869507295979</v>
      </c>
      <c r="H118" s="53">
        <f t="shared" ca="1" si="21"/>
        <v>24.274753963157313</v>
      </c>
    </row>
    <row r="119" spans="1:8" x14ac:dyDescent="0.25">
      <c r="A119" s="13">
        <f t="shared" si="11"/>
        <v>105</v>
      </c>
      <c r="B119" s="51">
        <f t="shared" ca="1" si="12"/>
        <v>44155</v>
      </c>
      <c r="C119" s="94">
        <f t="shared" ca="1" si="13"/>
        <v>79.338505480246113</v>
      </c>
      <c r="D119" s="80">
        <f t="shared" ca="1" si="17"/>
        <v>0.68830263961640981</v>
      </c>
      <c r="E119" s="80">
        <f t="shared" ca="1" si="18"/>
        <v>4.3385054802461127</v>
      </c>
      <c r="F119" s="80">
        <f t="shared" ca="1" si="19"/>
        <v>68.066666666667061</v>
      </c>
      <c r="G119" s="79">
        <f t="shared" ca="1" si="20"/>
        <v>-11.271838813579052</v>
      </c>
      <c r="H119" s="53">
        <f t="shared" ca="1" si="21"/>
        <v>24.487193049458675</v>
      </c>
    </row>
    <row r="120" spans="1:8" x14ac:dyDescent="0.25">
      <c r="A120" s="13">
        <f t="shared" si="11"/>
        <v>106</v>
      </c>
      <c r="B120" s="51">
        <f t="shared" ca="1" si="12"/>
        <v>44156</v>
      </c>
      <c r="C120" s="94">
        <f t="shared" ca="1" si="13"/>
        <v>78.691582114657365</v>
      </c>
      <c r="D120" s="80">
        <f t="shared" ca="1" si="17"/>
        <v>-0.64692336558874786</v>
      </c>
      <c r="E120" s="80">
        <f t="shared" ca="1" si="18"/>
        <v>3.6915821146573649</v>
      </c>
      <c r="F120" s="80">
        <f t="shared" ca="1" si="19"/>
        <v>68.000000000000398</v>
      </c>
      <c r="G120" s="79">
        <f t="shared" ca="1" si="20"/>
        <v>-10.691582114656967</v>
      </c>
      <c r="H120" s="53">
        <f t="shared" ca="1" si="21"/>
        <v>24.287525344030048</v>
      </c>
    </row>
    <row r="121" spans="1:8" x14ac:dyDescent="0.25">
      <c r="A121" s="13">
        <f t="shared" si="11"/>
        <v>107</v>
      </c>
      <c r="B121" s="51">
        <f t="shared" ca="1" si="12"/>
        <v>44157</v>
      </c>
      <c r="C121" s="94">
        <f t="shared" ca="1" si="13"/>
        <v>79.263098389238479</v>
      </c>
      <c r="D121" s="80">
        <f t="shared" ca="1" si="17"/>
        <v>0.5715162745811142</v>
      </c>
      <c r="E121" s="80">
        <f t="shared" ca="1" si="18"/>
        <v>4.2630983892384791</v>
      </c>
      <c r="F121" s="80">
        <f t="shared" ca="1" si="19"/>
        <v>67.933333333333735</v>
      </c>
      <c r="G121" s="79">
        <f t="shared" ca="1" si="20"/>
        <v>-11.329765055904744</v>
      </c>
      <c r="H121" s="53">
        <f t="shared" ca="1" si="21"/>
        <v>24.4639192559378</v>
      </c>
    </row>
    <row r="122" spans="1:8" x14ac:dyDescent="0.25">
      <c r="A122" s="13">
        <f t="shared" si="11"/>
        <v>108</v>
      </c>
      <c r="B122" s="51">
        <f t="shared" ca="1" si="12"/>
        <v>44158</v>
      </c>
      <c r="C122" s="94">
        <f t="shared" ca="1" si="13"/>
        <v>78.653495913739619</v>
      </c>
      <c r="D122" s="80">
        <f t="shared" ca="1" si="17"/>
        <v>-0.60960247549886049</v>
      </c>
      <c r="E122" s="80">
        <f t="shared" ca="1" si="18"/>
        <v>3.6534959137396186</v>
      </c>
      <c r="F122" s="80">
        <f t="shared" ca="1" si="19"/>
        <v>67.866666666667072</v>
      </c>
      <c r="G122" s="79">
        <f t="shared" ca="1" si="20"/>
        <v>-10.786829247072546</v>
      </c>
      <c r="H122" s="53">
        <f t="shared" ca="1" si="21"/>
        <v>24.275770343746796</v>
      </c>
    </row>
    <row r="123" spans="1:8" x14ac:dyDescent="0.25">
      <c r="A123" s="13">
        <f t="shared" si="11"/>
        <v>109</v>
      </c>
      <c r="B123" s="51">
        <f t="shared" ca="1" si="12"/>
        <v>44159</v>
      </c>
      <c r="C123" s="94">
        <f t="shared" ca="1" si="13"/>
        <v>78.570037986566177</v>
      </c>
      <c r="D123" s="80">
        <f t="shared" ca="1" si="17"/>
        <v>-8.3457927173441249E-2</v>
      </c>
      <c r="E123" s="80">
        <f t="shared" ca="1" si="18"/>
        <v>3.5700379865661773</v>
      </c>
      <c r="F123" s="80">
        <f t="shared" ca="1" si="19"/>
        <v>67.800000000000409</v>
      </c>
      <c r="G123" s="79">
        <f t="shared" ca="1" si="20"/>
        <v>-10.770037986565768</v>
      </c>
      <c r="H123" s="53">
        <f t="shared" ca="1" si="21"/>
        <v>24.250011724248818</v>
      </c>
    </row>
    <row r="124" spans="1:8" x14ac:dyDescent="0.25">
      <c r="A124" s="13">
        <f t="shared" si="11"/>
        <v>110</v>
      </c>
      <c r="B124" s="51">
        <f t="shared" ca="1" si="12"/>
        <v>44160</v>
      </c>
      <c r="C124" s="94">
        <f t="shared" ca="1" si="13"/>
        <v>79.112355376464379</v>
      </c>
      <c r="D124" s="80">
        <f t="shared" ca="1" si="17"/>
        <v>0.54231738989820144</v>
      </c>
      <c r="E124" s="80">
        <f t="shared" ca="1" si="18"/>
        <v>4.1123553764643788</v>
      </c>
      <c r="F124" s="80">
        <f t="shared" ca="1" si="19"/>
        <v>67.733333333333746</v>
      </c>
      <c r="G124" s="79">
        <f t="shared" ca="1" si="20"/>
        <v>-11.379022043130632</v>
      </c>
      <c r="H124" s="53">
        <f t="shared" ca="1" si="21"/>
        <v>24.417393634711228</v>
      </c>
    </row>
    <row r="125" spans="1:8" x14ac:dyDescent="0.25">
      <c r="A125" s="13">
        <f t="shared" si="11"/>
        <v>111</v>
      </c>
      <c r="B125" s="51">
        <f t="shared" ca="1" si="12"/>
        <v>44161</v>
      </c>
      <c r="C125" s="94">
        <f t="shared" ca="1" si="13"/>
        <v>78.608094112698026</v>
      </c>
      <c r="D125" s="80">
        <f t="shared" ca="1" si="17"/>
        <v>-0.50426126376635239</v>
      </c>
      <c r="E125" s="80">
        <f t="shared" ca="1" si="18"/>
        <v>3.6080941126980264</v>
      </c>
      <c r="F125" s="80">
        <f t="shared" ca="1" si="19"/>
        <v>67.666666666667084</v>
      </c>
      <c r="G125" s="79">
        <f t="shared" ca="1" si="20"/>
        <v>-10.941427446030943</v>
      </c>
      <c r="H125" s="53">
        <f t="shared" ca="1" si="21"/>
        <v>24.261757442190746</v>
      </c>
    </row>
    <row r="126" spans="1:8" x14ac:dyDescent="0.25">
      <c r="A126" s="13">
        <f t="shared" si="11"/>
        <v>112</v>
      </c>
      <c r="B126" s="51">
        <f t="shared" ca="1" si="12"/>
        <v>44162</v>
      </c>
      <c r="C126" s="94">
        <f t="shared" ca="1" si="13"/>
        <v>79.499691947324862</v>
      </c>
      <c r="D126" s="80">
        <f t="shared" ca="1" si="17"/>
        <v>0.89159783462683606</v>
      </c>
      <c r="E126" s="80">
        <f t="shared" ca="1" si="18"/>
        <v>4.4996919473248624</v>
      </c>
      <c r="F126" s="80">
        <f t="shared" ca="1" si="19"/>
        <v>67.600000000000421</v>
      </c>
      <c r="G126" s="79">
        <f t="shared" ca="1" si="20"/>
        <v>-11.899691947324442</v>
      </c>
      <c r="H126" s="53">
        <f t="shared" ca="1" si="21"/>
        <v>24.536941959050882</v>
      </c>
    </row>
    <row r="127" spans="1:8" x14ac:dyDescent="0.25">
      <c r="A127" s="13">
        <f t="shared" si="11"/>
        <v>113</v>
      </c>
      <c r="B127" s="51">
        <f t="shared" ca="1" si="12"/>
        <v>44163</v>
      </c>
      <c r="C127" s="94">
        <f t="shared" ca="1" si="13"/>
        <v>78.765504961546114</v>
      </c>
      <c r="D127" s="80">
        <f t="shared" ca="1" si="17"/>
        <v>-0.73418698577874864</v>
      </c>
      <c r="E127" s="80">
        <f t="shared" ca="1" si="18"/>
        <v>3.7655049615461138</v>
      </c>
      <c r="F127" s="80">
        <f t="shared" ca="1" si="19"/>
        <v>67.533333333333758</v>
      </c>
      <c r="G127" s="79">
        <f t="shared" ca="1" si="20"/>
        <v>-11.232171628212356</v>
      </c>
      <c r="H127" s="53">
        <f t="shared" ca="1" si="21"/>
        <v>24.310341037514231</v>
      </c>
    </row>
    <row r="128" spans="1:8" x14ac:dyDescent="0.25">
      <c r="A128" s="13">
        <f t="shared" si="11"/>
        <v>114</v>
      </c>
      <c r="B128" s="51">
        <f t="shared" ca="1" si="12"/>
        <v>44164</v>
      </c>
      <c r="C128" s="94">
        <f t="shared" ca="1" si="13"/>
        <v>79.472597368254455</v>
      </c>
      <c r="D128" s="80">
        <f t="shared" ca="1" si="17"/>
        <v>0.70709240670834106</v>
      </c>
      <c r="E128" s="80">
        <f t="shared" ca="1" si="18"/>
        <v>4.4725973682544549</v>
      </c>
      <c r="F128" s="80">
        <f t="shared" ca="1" si="19"/>
        <v>67.466666666667095</v>
      </c>
      <c r="G128" s="79">
        <f t="shared" ca="1" si="20"/>
        <v>-12.00593070158736</v>
      </c>
      <c r="H128" s="53">
        <f t="shared" ca="1" si="21"/>
        <v>24.528579434646435</v>
      </c>
    </row>
    <row r="129" spans="1:8" x14ac:dyDescent="0.25">
      <c r="A129" s="13">
        <f t="shared" si="11"/>
        <v>115</v>
      </c>
      <c r="B129" s="51">
        <f t="shared" ca="1" si="12"/>
        <v>44165</v>
      </c>
      <c r="C129" s="94">
        <f t="shared" ca="1" si="13"/>
        <v>79.814407892339034</v>
      </c>
      <c r="D129" s="80">
        <f t="shared" ca="1" si="17"/>
        <v>0.34181052408457901</v>
      </c>
      <c r="E129" s="80">
        <f t="shared" ca="1" si="18"/>
        <v>4.8144078923390339</v>
      </c>
      <c r="F129" s="80">
        <f t="shared" ca="1" si="19"/>
        <v>67.400000000000432</v>
      </c>
      <c r="G129" s="79">
        <f t="shared" ca="1" si="20"/>
        <v>-12.414407892338602</v>
      </c>
      <c r="H129" s="53">
        <f t="shared" ca="1" si="21"/>
        <v>24.634076509981181</v>
      </c>
    </row>
    <row r="130" spans="1:8" x14ac:dyDescent="0.25">
      <c r="A130" s="13">
        <f t="shared" si="11"/>
        <v>116</v>
      </c>
      <c r="B130" s="51">
        <f t="shared" ca="1" si="12"/>
        <v>44166</v>
      </c>
      <c r="C130" s="94">
        <f t="shared" ca="1" si="13"/>
        <v>80.353708294273474</v>
      </c>
      <c r="D130" s="80">
        <f t="shared" ca="1" si="17"/>
        <v>0.53930040193444029</v>
      </c>
      <c r="E130" s="80">
        <f t="shared" ca="1" si="18"/>
        <v>5.3537082942734742</v>
      </c>
      <c r="F130" s="80">
        <f t="shared" ca="1" si="19"/>
        <v>67.333333333333769</v>
      </c>
      <c r="G130" s="79">
        <f t="shared" ca="1" si="20"/>
        <v>-13.020374960939705</v>
      </c>
      <c r="H130" s="53">
        <f t="shared" ca="1" si="21"/>
        <v>24.800527251318972</v>
      </c>
    </row>
    <row r="131" spans="1:8" x14ac:dyDescent="0.25">
      <c r="A131" s="13">
        <f t="shared" si="11"/>
        <v>117</v>
      </c>
      <c r="B131" s="51">
        <f t="shared" ca="1" si="12"/>
        <v>44167</v>
      </c>
      <c r="C131" s="94">
        <f t="shared" ca="1" si="13"/>
        <v>79.962099252401572</v>
      </c>
      <c r="D131" s="80">
        <f t="shared" ca="1" si="17"/>
        <v>-0.39160904187190226</v>
      </c>
      <c r="E131" s="80">
        <f t="shared" ca="1" si="18"/>
        <v>4.9620992524015719</v>
      </c>
      <c r="F131" s="80">
        <f t="shared" ca="1" si="19"/>
        <v>67.266666666667106</v>
      </c>
      <c r="G131" s="79">
        <f t="shared" ca="1" si="20"/>
        <v>-12.695432585734466</v>
      </c>
      <c r="H131" s="53">
        <f t="shared" ca="1" si="21"/>
        <v>24.679660263086902</v>
      </c>
    </row>
    <row r="132" spans="1:8" x14ac:dyDescent="0.25">
      <c r="A132" s="13">
        <f t="shared" si="11"/>
        <v>118</v>
      </c>
      <c r="B132" s="51">
        <f t="shared" ca="1" si="12"/>
        <v>44168</v>
      </c>
      <c r="C132" s="94">
        <f t="shared" ca="1" si="13"/>
        <v>80.184060427970323</v>
      </c>
      <c r="D132" s="80">
        <f t="shared" ca="1" si="17"/>
        <v>0.22196117556875095</v>
      </c>
      <c r="E132" s="80">
        <f t="shared" ca="1" si="18"/>
        <v>5.1840604279703228</v>
      </c>
      <c r="F132" s="80">
        <f t="shared" ca="1" si="19"/>
        <v>67.200000000000443</v>
      </c>
      <c r="G132" s="79">
        <f t="shared" ca="1" si="20"/>
        <v>-12.984060427969879</v>
      </c>
      <c r="H132" s="53">
        <f t="shared" ca="1" si="21"/>
        <v>24.748166798756269</v>
      </c>
    </row>
    <row r="133" spans="1:8" x14ac:dyDescent="0.25">
      <c r="A133" s="13">
        <f t="shared" si="11"/>
        <v>119</v>
      </c>
      <c r="B133" s="51">
        <f t="shared" ca="1" si="12"/>
        <v>44169</v>
      </c>
      <c r="C133" s="94">
        <f t="shared" ca="1" si="13"/>
        <v>79.99735393953199</v>
      </c>
      <c r="D133" s="80">
        <f t="shared" ca="1" si="17"/>
        <v>-0.18670648843833249</v>
      </c>
      <c r="E133" s="80">
        <f t="shared" ca="1" si="18"/>
        <v>4.9973539395319904</v>
      </c>
      <c r="F133" s="80">
        <f t="shared" ca="1" si="19"/>
        <v>67.133333333333781</v>
      </c>
      <c r="G133" s="79">
        <f t="shared" ca="1" si="20"/>
        <v>-12.86402060619821</v>
      </c>
      <c r="H133" s="53">
        <f t="shared" ca="1" si="21"/>
        <v>24.690541339361722</v>
      </c>
    </row>
    <row r="134" spans="1:8" x14ac:dyDescent="0.25">
      <c r="A134" s="13">
        <f t="shared" si="11"/>
        <v>120</v>
      </c>
      <c r="B134" s="51">
        <f t="shared" ca="1" si="12"/>
        <v>44170</v>
      </c>
      <c r="C134" s="94">
        <f t="shared" ca="1" si="13"/>
        <v>80.692713971465366</v>
      </c>
      <c r="D134" s="80">
        <f t="shared" ca="1" si="17"/>
        <v>0.69536003193337592</v>
      </c>
      <c r="E134" s="80">
        <f t="shared" ca="1" si="18"/>
        <v>5.6927139714653663</v>
      </c>
      <c r="F134" s="80">
        <f t="shared" ca="1" si="19"/>
        <v>67.066666666667118</v>
      </c>
      <c r="G134" s="79">
        <f t="shared" ca="1" si="20"/>
        <v>-13.626047304798249</v>
      </c>
      <c r="H134" s="53">
        <f t="shared" ca="1" si="21"/>
        <v>24.90515863316832</v>
      </c>
    </row>
    <row r="135" spans="1:8" x14ac:dyDescent="0.25">
      <c r="A135" s="13">
        <f t="shared" si="11"/>
        <v>121</v>
      </c>
      <c r="B135" s="51">
        <f t="shared" ca="1" si="12"/>
        <v>44171</v>
      </c>
      <c r="C135" s="94">
        <f t="shared" ca="1" si="13"/>
        <v>80.740763588873591</v>
      </c>
      <c r="D135" s="80">
        <f t="shared" ca="1" si="17"/>
        <v>4.8049617408224776E-2</v>
      </c>
      <c r="E135" s="80">
        <f t="shared" ca="1" si="18"/>
        <v>5.7407635888735911</v>
      </c>
      <c r="F135" s="80">
        <f t="shared" ca="1" si="19"/>
        <v>67.000000000000455</v>
      </c>
      <c r="G135" s="79">
        <f t="shared" ca="1" si="20"/>
        <v>-13.740763588873136</v>
      </c>
      <c r="H135" s="53">
        <f t="shared" ca="1" si="21"/>
        <v>24.91998876199802</v>
      </c>
    </row>
    <row r="136" spans="1:8" x14ac:dyDescent="0.25">
      <c r="A136" s="13">
        <f t="shared" si="11"/>
        <v>122</v>
      </c>
      <c r="B136" s="51">
        <f t="shared" ca="1" si="12"/>
        <v>44172</v>
      </c>
      <c r="C136" s="94">
        <f t="shared" ca="1" si="13"/>
        <v>81.447517249905658</v>
      </c>
      <c r="D136" s="80">
        <f t="shared" ca="1" si="17"/>
        <v>0.70675366103206727</v>
      </c>
      <c r="E136" s="80">
        <f t="shared" ca="1" si="18"/>
        <v>6.4475172499056583</v>
      </c>
      <c r="F136" s="80">
        <f t="shared" ca="1" si="19"/>
        <v>66.933333333333792</v>
      </c>
      <c r="G136" s="79">
        <f t="shared" ca="1" si="20"/>
        <v>-14.514183916571866</v>
      </c>
      <c r="H136" s="53">
        <f t="shared" ca="1" si="21"/>
        <v>25.138122607995573</v>
      </c>
    </row>
    <row r="137" spans="1:8" x14ac:dyDescent="0.25">
      <c r="A137" s="13">
        <f t="shared" si="11"/>
        <v>123</v>
      </c>
      <c r="B137" s="51">
        <f t="shared" ca="1" si="12"/>
        <v>44173</v>
      </c>
      <c r="C137" s="94">
        <f t="shared" ca="1" si="13"/>
        <v>82.285699625726892</v>
      </c>
      <c r="D137" s="80">
        <f t="shared" ca="1" si="17"/>
        <v>0.83818237582123345</v>
      </c>
      <c r="E137" s="80">
        <f t="shared" ca="1" si="18"/>
        <v>7.2856996257268918</v>
      </c>
      <c r="F137" s="80">
        <f t="shared" ca="1" si="19"/>
        <v>66.866666666667129</v>
      </c>
      <c r="G137" s="79">
        <f t="shared" ca="1" si="20"/>
        <v>-15.419032959059763</v>
      </c>
      <c r="H137" s="53">
        <f t="shared" ca="1" si="21"/>
        <v>25.396820872137926</v>
      </c>
    </row>
    <row r="138" spans="1:8" x14ac:dyDescent="0.25">
      <c r="A138" s="13">
        <f t="shared" si="11"/>
        <v>124</v>
      </c>
      <c r="B138" s="51">
        <f t="shared" ca="1" si="12"/>
        <v>44174</v>
      </c>
      <c r="C138" s="94">
        <f t="shared" ca="1" si="13"/>
        <v>81.426719205659452</v>
      </c>
      <c r="D138" s="80">
        <f t="shared" ca="1" si="17"/>
        <v>-0.85898042006743935</v>
      </c>
      <c r="E138" s="80">
        <f t="shared" ca="1" si="18"/>
        <v>6.4267192056594524</v>
      </c>
      <c r="F138" s="80">
        <f t="shared" ca="1" si="19"/>
        <v>66.800000000000466</v>
      </c>
      <c r="G138" s="79">
        <f t="shared" ca="1" si="20"/>
        <v>-14.626719205658986</v>
      </c>
      <c r="H138" s="53">
        <f t="shared" ca="1" si="21"/>
        <v>25.131703458536865</v>
      </c>
    </row>
    <row r="139" spans="1:8" x14ac:dyDescent="0.25">
      <c r="A139" s="13">
        <f t="shared" si="11"/>
        <v>125</v>
      </c>
      <c r="B139" s="51">
        <f t="shared" ca="1" si="12"/>
        <v>44175</v>
      </c>
      <c r="C139" s="94">
        <f t="shared" ca="1" si="13"/>
        <v>81.724443555875169</v>
      </c>
      <c r="D139" s="80">
        <f t="shared" ca="1" si="17"/>
        <v>0.29772435021571653</v>
      </c>
      <c r="E139" s="80">
        <f t="shared" ca="1" si="18"/>
        <v>6.724443555875169</v>
      </c>
      <c r="F139" s="80">
        <f t="shared" ca="1" si="19"/>
        <v>66.733333333333803</v>
      </c>
      <c r="G139" s="79">
        <f t="shared" ca="1" si="20"/>
        <v>-14.991110222541366</v>
      </c>
      <c r="H139" s="53">
        <f t="shared" ca="1" si="21"/>
        <v>25.223593690084925</v>
      </c>
    </row>
    <row r="140" spans="1:8" x14ac:dyDescent="0.25">
      <c r="A140" s="13">
        <f t="shared" si="11"/>
        <v>126</v>
      </c>
      <c r="B140" s="51">
        <f t="shared" ca="1" si="12"/>
        <v>44176</v>
      </c>
      <c r="C140" s="94">
        <f t="shared" ca="1" si="13"/>
        <v>81.29010084324824</v>
      </c>
      <c r="D140" s="80">
        <f t="shared" ca="1" si="17"/>
        <v>-0.43434271262692903</v>
      </c>
      <c r="E140" s="80">
        <f t="shared" ca="1" si="18"/>
        <v>6.2901008432482399</v>
      </c>
      <c r="F140" s="80">
        <f t="shared" ca="1" si="19"/>
        <v>66.66666666666714</v>
      </c>
      <c r="G140" s="79">
        <f t="shared" ca="1" si="20"/>
        <v>-14.6234341765811</v>
      </c>
      <c r="H140" s="53">
        <f t="shared" ca="1" si="21"/>
        <v>25.089537297298836</v>
      </c>
    </row>
    <row r="141" spans="1:8" x14ac:dyDescent="0.25">
      <c r="A141" s="13">
        <f t="shared" si="11"/>
        <v>127</v>
      </c>
      <c r="B141" s="51">
        <f t="shared" ca="1" si="12"/>
        <v>44177</v>
      </c>
      <c r="C141" s="94">
        <f t="shared" ca="1" si="13"/>
        <v>80.530982730079643</v>
      </c>
      <c r="D141" s="80">
        <f t="shared" ref="D141:D204" ca="1" si="22">IF(ISBLANK(C141),,C141-C140)</f>
        <v>-0.75911811316859712</v>
      </c>
      <c r="E141" s="80">
        <f t="shared" ref="E141:E204" ca="1" si="23">IF(ISBLANK(C141),,C141-C$5)</f>
        <v>5.5309827300796428</v>
      </c>
      <c r="F141" s="80">
        <f t="shared" ref="F141:F204" ca="1" si="24">IF(F140&gt;F$5,F140+C$9/1000,0)</f>
        <v>66.600000000000477</v>
      </c>
      <c r="G141" s="79">
        <f t="shared" ref="G141:G204" ca="1" si="25">IF(ISBLANK(C141),"",((F141-C141)))</f>
        <v>-13.930982730079165</v>
      </c>
      <c r="H141" s="53">
        <f t="shared" ref="H141:H204" ca="1" si="26">IF(ISBLANK(C141)," ",C141/($H$5/100)^2)</f>
        <v>24.855241583357913</v>
      </c>
    </row>
    <row r="142" spans="1:8" x14ac:dyDescent="0.25">
      <c r="A142" s="13">
        <f t="shared" si="11"/>
        <v>128</v>
      </c>
      <c r="B142" s="51">
        <f t="shared" ca="1" si="12"/>
        <v>44178</v>
      </c>
      <c r="C142" s="94">
        <f t="shared" ca="1" si="13"/>
        <v>80.958262314631853</v>
      </c>
      <c r="D142" s="80">
        <f t="shared" ca="1" si="22"/>
        <v>0.42727958455220971</v>
      </c>
      <c r="E142" s="80">
        <f t="shared" ca="1" si="23"/>
        <v>5.9582623146318525</v>
      </c>
      <c r="F142" s="80">
        <f t="shared" ca="1" si="24"/>
        <v>66.533333333333815</v>
      </c>
      <c r="G142" s="79">
        <f t="shared" ca="1" si="25"/>
        <v>-14.424928981298038</v>
      </c>
      <c r="H142" s="53">
        <f t="shared" ca="1" si="26"/>
        <v>24.987117998343162</v>
      </c>
    </row>
    <row r="143" spans="1:8" x14ac:dyDescent="0.25">
      <c r="A143" s="13">
        <f t="shared" si="11"/>
        <v>129</v>
      </c>
      <c r="B143" s="51">
        <f t="shared" ca="1" si="12"/>
        <v>44179</v>
      </c>
      <c r="C143" s="94">
        <f t="shared" ca="1" si="13"/>
        <v>81.021722187307205</v>
      </c>
      <c r="D143" s="80">
        <f t="shared" ca="1" si="22"/>
        <v>6.3459872675352358E-2</v>
      </c>
      <c r="E143" s="80">
        <f t="shared" ca="1" si="23"/>
        <v>6.0217221873072049</v>
      </c>
      <c r="F143" s="80">
        <f t="shared" ca="1" si="24"/>
        <v>66.466666666667152</v>
      </c>
      <c r="G143" s="79">
        <f t="shared" ca="1" si="25"/>
        <v>-14.555055520640053</v>
      </c>
      <c r="H143" s="53">
        <f t="shared" ca="1" si="26"/>
        <v>25.006704378798517</v>
      </c>
    </row>
    <row r="144" spans="1:8" x14ac:dyDescent="0.25">
      <c r="A144" s="13">
        <f t="shared" si="11"/>
        <v>130</v>
      </c>
      <c r="B144" s="51">
        <f t="shared" ca="1" si="12"/>
        <v>44180</v>
      </c>
      <c r="C144" s="94">
        <f t="shared" ca="1" si="13"/>
        <v>80.279260659223539</v>
      </c>
      <c r="D144" s="80">
        <f t="shared" ca="1" si="22"/>
        <v>-0.74246152808366617</v>
      </c>
      <c r="E144" s="80">
        <f t="shared" ca="1" si="23"/>
        <v>5.2792606592235387</v>
      </c>
      <c r="F144" s="80">
        <f t="shared" ca="1" si="24"/>
        <v>66.400000000000489</v>
      </c>
      <c r="G144" s="79">
        <f t="shared" ca="1" si="25"/>
        <v>-13.87926065922305</v>
      </c>
      <c r="H144" s="53">
        <f t="shared" ca="1" si="26"/>
        <v>24.777549586180104</v>
      </c>
    </row>
    <row r="145" spans="1:8" x14ac:dyDescent="0.25">
      <c r="A145" s="13">
        <f t="shared" ref="A145:B160" si="27">A144+1</f>
        <v>131</v>
      </c>
      <c r="B145" s="51">
        <f t="shared" ca="1" si="27"/>
        <v>44181</v>
      </c>
      <c r="C145" s="94">
        <f t="shared" ref="C145:C208" ca="1" si="28">C144+RAND()*2-1.06</f>
        <v>79.560268723457909</v>
      </c>
      <c r="D145" s="80">
        <f t="shared" ca="1" si="22"/>
        <v>-0.71899193576562936</v>
      </c>
      <c r="E145" s="80">
        <f t="shared" ca="1" si="23"/>
        <v>4.5602687234579093</v>
      </c>
      <c r="F145" s="80">
        <f t="shared" ca="1" si="24"/>
        <v>66.333333333333826</v>
      </c>
      <c r="G145" s="79">
        <f t="shared" ca="1" si="25"/>
        <v>-13.226935390124083</v>
      </c>
      <c r="H145" s="53">
        <f t="shared" ca="1" si="26"/>
        <v>24.555638494894414</v>
      </c>
    </row>
    <row r="146" spans="1:8" x14ac:dyDescent="0.25">
      <c r="A146" s="13">
        <f t="shared" si="27"/>
        <v>132</v>
      </c>
      <c r="B146" s="51">
        <f t="shared" ca="1" si="27"/>
        <v>44182</v>
      </c>
      <c r="C146" s="94">
        <f t="shared" ca="1" si="28"/>
        <v>79.031820255350013</v>
      </c>
      <c r="D146" s="80">
        <f t="shared" ca="1" si="22"/>
        <v>-0.52844846810789647</v>
      </c>
      <c r="E146" s="80">
        <f t="shared" ca="1" si="23"/>
        <v>4.0318202553500129</v>
      </c>
      <c r="F146" s="80">
        <f t="shared" ca="1" si="24"/>
        <v>66.266666666667163</v>
      </c>
      <c r="G146" s="79">
        <f t="shared" ca="1" si="25"/>
        <v>-12.76515358868285</v>
      </c>
      <c r="H146" s="53">
        <f t="shared" ca="1" si="26"/>
        <v>24.392537115848768</v>
      </c>
    </row>
    <row r="147" spans="1:8" x14ac:dyDescent="0.25">
      <c r="A147" s="13">
        <f t="shared" si="27"/>
        <v>133</v>
      </c>
      <c r="B147" s="51">
        <f t="shared" ca="1" si="27"/>
        <v>44183</v>
      </c>
      <c r="C147" s="94">
        <f t="shared" ca="1" si="28"/>
        <v>79.486935829307015</v>
      </c>
      <c r="D147" s="80">
        <f t="shared" ca="1" si="22"/>
        <v>0.45511557395700208</v>
      </c>
      <c r="E147" s="80">
        <f t="shared" ca="1" si="23"/>
        <v>4.486935829307015</v>
      </c>
      <c r="F147" s="80">
        <f t="shared" ca="1" si="24"/>
        <v>66.2000000000005</v>
      </c>
      <c r="G147" s="79">
        <f t="shared" ca="1" si="25"/>
        <v>-13.286935829306515</v>
      </c>
      <c r="H147" s="53">
        <f t="shared" ca="1" si="26"/>
        <v>24.533004885588582</v>
      </c>
    </row>
    <row r="148" spans="1:8" x14ac:dyDescent="0.25">
      <c r="A148" s="13">
        <f t="shared" si="27"/>
        <v>134</v>
      </c>
      <c r="B148" s="51">
        <f t="shared" ca="1" si="27"/>
        <v>44184</v>
      </c>
      <c r="C148" s="94">
        <f t="shared" ca="1" si="28"/>
        <v>79.185190807063663</v>
      </c>
      <c r="D148" s="80">
        <f t="shared" ca="1" si="22"/>
        <v>-0.30174502224335242</v>
      </c>
      <c r="E148" s="80">
        <f t="shared" ca="1" si="23"/>
        <v>4.1851908070636625</v>
      </c>
      <c r="F148" s="80">
        <f t="shared" ca="1" si="24"/>
        <v>66.133333333333837</v>
      </c>
      <c r="G148" s="79">
        <f t="shared" ca="1" si="25"/>
        <v>-13.051857473729825</v>
      </c>
      <c r="H148" s="53">
        <f t="shared" ca="1" si="26"/>
        <v>24.439873705883844</v>
      </c>
    </row>
    <row r="149" spans="1:8" x14ac:dyDescent="0.25">
      <c r="A149" s="13">
        <f t="shared" si="27"/>
        <v>135</v>
      </c>
      <c r="B149" s="51">
        <f t="shared" ca="1" si="27"/>
        <v>44185</v>
      </c>
      <c r="C149" s="94">
        <f t="shared" ca="1" si="28"/>
        <v>79.627030228422072</v>
      </c>
      <c r="D149" s="80">
        <f t="shared" ca="1" si="22"/>
        <v>0.44183942135840937</v>
      </c>
      <c r="E149" s="80">
        <f t="shared" ca="1" si="23"/>
        <v>4.6270302284220719</v>
      </c>
      <c r="F149" s="80">
        <f t="shared" ca="1" si="24"/>
        <v>66.066666666667174</v>
      </c>
      <c r="G149" s="79">
        <f t="shared" ca="1" si="25"/>
        <v>-13.560363561754897</v>
      </c>
      <c r="H149" s="53">
        <f t="shared" ca="1" si="26"/>
        <v>24.576243897661133</v>
      </c>
    </row>
    <row r="150" spans="1:8" x14ac:dyDescent="0.25">
      <c r="A150" s="13">
        <f t="shared" si="27"/>
        <v>136</v>
      </c>
      <c r="B150" s="51">
        <f t="shared" ca="1" si="27"/>
        <v>44186</v>
      </c>
      <c r="C150" s="94">
        <f t="shared" ca="1" si="28"/>
        <v>79.625154729575726</v>
      </c>
      <c r="D150" s="80">
        <f t="shared" ca="1" si="22"/>
        <v>-1.8754988463456357E-3</v>
      </c>
      <c r="E150" s="80">
        <f t="shared" ca="1" si="23"/>
        <v>4.6251547295757263</v>
      </c>
      <c r="F150" s="80">
        <f t="shared" ca="1" si="24"/>
        <v>66.000000000000512</v>
      </c>
      <c r="G150" s="79">
        <f t="shared" ca="1" si="25"/>
        <v>-13.625154729575215</v>
      </c>
      <c r="H150" s="53">
        <f t="shared" ca="1" si="26"/>
        <v>24.575665039992508</v>
      </c>
    </row>
    <row r="151" spans="1:8" x14ac:dyDescent="0.25">
      <c r="A151" s="13">
        <f t="shared" si="27"/>
        <v>137</v>
      </c>
      <c r="B151" s="51">
        <f t="shared" ca="1" si="27"/>
        <v>44187</v>
      </c>
      <c r="C151" s="94">
        <f t="shared" ca="1" si="28"/>
        <v>79.487699097766807</v>
      </c>
      <c r="D151" s="80">
        <f t="shared" ca="1" si="22"/>
        <v>-0.13745563180891907</v>
      </c>
      <c r="E151" s="80">
        <f t="shared" ca="1" si="23"/>
        <v>4.4876990977668072</v>
      </c>
      <c r="F151" s="80">
        <f t="shared" ca="1" si="24"/>
        <v>65.933333333333849</v>
      </c>
      <c r="G151" s="79">
        <f t="shared" ca="1" si="25"/>
        <v>-13.554365764432958</v>
      </c>
      <c r="H151" s="53">
        <f t="shared" ca="1" si="26"/>
        <v>24.533240462273703</v>
      </c>
    </row>
    <row r="152" spans="1:8" x14ac:dyDescent="0.25">
      <c r="A152" s="13">
        <f t="shared" si="27"/>
        <v>138</v>
      </c>
      <c r="B152" s="51">
        <f t="shared" ca="1" si="27"/>
        <v>44188</v>
      </c>
      <c r="C152" s="94">
        <f t="shared" ca="1" si="28"/>
        <v>79.041242337350383</v>
      </c>
      <c r="D152" s="80">
        <f t="shared" ca="1" si="22"/>
        <v>-0.44645676041642446</v>
      </c>
      <c r="E152" s="80">
        <f t="shared" ca="1" si="23"/>
        <v>4.0412423373503827</v>
      </c>
      <c r="F152" s="80">
        <f t="shared" ca="1" si="24"/>
        <v>65.866666666667186</v>
      </c>
      <c r="G152" s="79">
        <f t="shared" ca="1" si="25"/>
        <v>-13.174575670683197</v>
      </c>
      <c r="H152" s="53">
        <f t="shared" ca="1" si="26"/>
        <v>24.395445165848884</v>
      </c>
    </row>
    <row r="153" spans="1:8" x14ac:dyDescent="0.25">
      <c r="A153" s="13">
        <f t="shared" si="27"/>
        <v>139</v>
      </c>
      <c r="B153" s="51">
        <f t="shared" ca="1" si="27"/>
        <v>44189</v>
      </c>
      <c r="C153" s="94">
        <f t="shared" ca="1" si="28"/>
        <v>78.694100716120829</v>
      </c>
      <c r="D153" s="80">
        <f t="shared" ca="1" si="22"/>
        <v>-0.34714162122955372</v>
      </c>
      <c r="E153" s="80">
        <f t="shared" ca="1" si="23"/>
        <v>3.694100716120829</v>
      </c>
      <c r="F153" s="80">
        <f t="shared" ca="1" si="24"/>
        <v>65.800000000000523</v>
      </c>
      <c r="G153" s="79">
        <f t="shared" ca="1" si="25"/>
        <v>-12.894100716120306</v>
      </c>
      <c r="H153" s="53">
        <f t="shared" ca="1" si="26"/>
        <v>24.288302690160748</v>
      </c>
    </row>
    <row r="154" spans="1:8" x14ac:dyDescent="0.25">
      <c r="A154" s="13">
        <f t="shared" si="27"/>
        <v>140</v>
      </c>
      <c r="B154" s="51">
        <f t="shared" ca="1" si="27"/>
        <v>44190</v>
      </c>
      <c r="C154" s="94">
        <f t="shared" ca="1" si="28"/>
        <v>78.621914120237918</v>
      </c>
      <c r="D154" s="80">
        <f t="shared" ca="1" si="22"/>
        <v>-7.218659588291132E-2</v>
      </c>
      <c r="E154" s="80">
        <f t="shared" ca="1" si="23"/>
        <v>3.6219141202379177</v>
      </c>
      <c r="F154" s="80">
        <f t="shared" ca="1" si="24"/>
        <v>65.73333333333386</v>
      </c>
      <c r="G154" s="79">
        <f t="shared" ca="1" si="25"/>
        <v>-12.888580786904058</v>
      </c>
      <c r="H154" s="53">
        <f t="shared" ca="1" si="26"/>
        <v>24.266022876616638</v>
      </c>
    </row>
    <row r="155" spans="1:8" x14ac:dyDescent="0.25">
      <c r="A155" s="13">
        <f t="shared" si="27"/>
        <v>141</v>
      </c>
      <c r="B155" s="51">
        <f t="shared" ca="1" si="27"/>
        <v>44191</v>
      </c>
      <c r="C155" s="94">
        <f t="shared" ca="1" si="28"/>
        <v>78.772154634150084</v>
      </c>
      <c r="D155" s="80">
        <f t="shared" ca="1" si="22"/>
        <v>0.15024051391216631</v>
      </c>
      <c r="E155" s="80">
        <f t="shared" ca="1" si="23"/>
        <v>3.772154634150084</v>
      </c>
      <c r="F155" s="80">
        <f t="shared" ca="1" si="24"/>
        <v>65.666666666667197</v>
      </c>
      <c r="G155" s="79">
        <f t="shared" ca="1" si="25"/>
        <v>-13.105487967482887</v>
      </c>
      <c r="H155" s="53">
        <f t="shared" ca="1" si="26"/>
        <v>24.312393405601878</v>
      </c>
    </row>
    <row r="156" spans="1:8" x14ac:dyDescent="0.25">
      <c r="A156" s="13">
        <f t="shared" si="27"/>
        <v>142</v>
      </c>
      <c r="B156" s="51">
        <f t="shared" ca="1" si="27"/>
        <v>44192</v>
      </c>
      <c r="C156" s="94">
        <f t="shared" ca="1" si="28"/>
        <v>79.417699399045972</v>
      </c>
      <c r="D156" s="80">
        <f t="shared" ca="1" si="22"/>
        <v>0.64554476489588808</v>
      </c>
      <c r="E156" s="80">
        <f t="shared" ca="1" si="23"/>
        <v>4.4176993990459721</v>
      </c>
      <c r="F156" s="80">
        <f t="shared" ca="1" si="24"/>
        <v>65.600000000000534</v>
      </c>
      <c r="G156" s="79">
        <f t="shared" ca="1" si="25"/>
        <v>-13.817699399045438</v>
      </c>
      <c r="H156" s="53">
        <f t="shared" ca="1" si="26"/>
        <v>24.511635616989494</v>
      </c>
    </row>
    <row r="157" spans="1:8" x14ac:dyDescent="0.25">
      <c r="A157" s="13">
        <f t="shared" si="27"/>
        <v>143</v>
      </c>
      <c r="B157" s="51">
        <f t="shared" ca="1" si="27"/>
        <v>44193</v>
      </c>
      <c r="C157" s="94">
        <f t="shared" ca="1" si="28"/>
        <v>80.140766838647778</v>
      </c>
      <c r="D157" s="80">
        <f t="shared" ca="1" si="22"/>
        <v>0.72306743960180597</v>
      </c>
      <c r="E157" s="80">
        <f t="shared" ca="1" si="23"/>
        <v>5.1407668386477781</v>
      </c>
      <c r="F157" s="80">
        <f t="shared" ca="1" si="24"/>
        <v>65.533333333333871</v>
      </c>
      <c r="G157" s="79">
        <f t="shared" ca="1" si="25"/>
        <v>-14.607433505313907</v>
      </c>
      <c r="H157" s="53">
        <f t="shared" ca="1" si="26"/>
        <v>24.734804579829561</v>
      </c>
    </row>
    <row r="158" spans="1:8" x14ac:dyDescent="0.25">
      <c r="A158" s="13">
        <f t="shared" si="27"/>
        <v>144</v>
      </c>
      <c r="B158" s="51">
        <f t="shared" ca="1" si="27"/>
        <v>44194</v>
      </c>
      <c r="C158" s="94">
        <f t="shared" ca="1" si="28"/>
        <v>79.812828820952546</v>
      </c>
      <c r="D158" s="80">
        <f t="shared" ca="1" si="22"/>
        <v>-0.32793801769523157</v>
      </c>
      <c r="E158" s="80">
        <f t="shared" ca="1" si="23"/>
        <v>4.8128288209525465</v>
      </c>
      <c r="F158" s="80">
        <f t="shared" ca="1" si="24"/>
        <v>65.466666666667209</v>
      </c>
      <c r="G158" s="79">
        <f t="shared" ca="1" si="25"/>
        <v>-14.346162154285338</v>
      </c>
      <c r="H158" s="53">
        <f t="shared" ca="1" si="26"/>
        <v>24.633589142269305</v>
      </c>
    </row>
    <row r="159" spans="1:8" x14ac:dyDescent="0.25">
      <c r="A159" s="13">
        <f t="shared" si="27"/>
        <v>145</v>
      </c>
      <c r="B159" s="51">
        <f t="shared" ca="1" si="27"/>
        <v>44195</v>
      </c>
      <c r="C159" s="94">
        <f t="shared" ca="1" si="28"/>
        <v>78.772727753430942</v>
      </c>
      <c r="D159" s="80">
        <f t="shared" ca="1" si="22"/>
        <v>-1.0401010675216043</v>
      </c>
      <c r="E159" s="80">
        <f t="shared" ca="1" si="23"/>
        <v>3.7727277534309422</v>
      </c>
      <c r="F159" s="80">
        <f t="shared" ca="1" si="24"/>
        <v>65.400000000000546</v>
      </c>
      <c r="G159" s="79">
        <f t="shared" ca="1" si="25"/>
        <v>-13.372727753430397</v>
      </c>
      <c r="H159" s="53">
        <f t="shared" ca="1" si="26"/>
        <v>24.312570294268809</v>
      </c>
    </row>
    <row r="160" spans="1:8" x14ac:dyDescent="0.25">
      <c r="A160" s="13">
        <f t="shared" si="27"/>
        <v>146</v>
      </c>
      <c r="B160" s="51">
        <f t="shared" ca="1" si="27"/>
        <v>44196</v>
      </c>
      <c r="C160" s="94">
        <f t="shared" ca="1" si="28"/>
        <v>79.260793427583266</v>
      </c>
      <c r="D160" s="80">
        <f t="shared" ca="1" si="22"/>
        <v>0.48806567415232394</v>
      </c>
      <c r="E160" s="80">
        <f t="shared" ca="1" si="23"/>
        <v>4.2607934275832662</v>
      </c>
      <c r="F160" s="80">
        <f t="shared" ca="1" si="24"/>
        <v>65.333333333333883</v>
      </c>
      <c r="G160" s="79">
        <f t="shared" ca="1" si="25"/>
        <v>-13.927460094249383</v>
      </c>
      <c r="H160" s="53">
        <f t="shared" ca="1" si="26"/>
        <v>24.463207848019525</v>
      </c>
    </row>
    <row r="161" spans="1:8" x14ac:dyDescent="0.25">
      <c r="A161" s="13">
        <f t="shared" ref="A161:B176" si="29">A160+1</f>
        <v>147</v>
      </c>
      <c r="B161" s="51">
        <f t="shared" ca="1" si="29"/>
        <v>44197</v>
      </c>
      <c r="C161" s="94">
        <f t="shared" ca="1" si="28"/>
        <v>78.667880904860226</v>
      </c>
      <c r="D161" s="80">
        <f t="shared" ca="1" si="22"/>
        <v>-0.59291252272304007</v>
      </c>
      <c r="E161" s="80">
        <f t="shared" ca="1" si="23"/>
        <v>3.6678809048602261</v>
      </c>
      <c r="F161" s="80">
        <f t="shared" ca="1" si="24"/>
        <v>65.26666666666722</v>
      </c>
      <c r="G161" s="79">
        <f t="shared" ca="1" si="25"/>
        <v>-13.401214238193006</v>
      </c>
      <c r="H161" s="53">
        <f t="shared" ca="1" si="26"/>
        <v>24.280210155821056</v>
      </c>
    </row>
    <row r="162" spans="1:8" x14ac:dyDescent="0.25">
      <c r="A162" s="13">
        <f t="shared" si="29"/>
        <v>148</v>
      </c>
      <c r="B162" s="51">
        <f t="shared" ca="1" si="29"/>
        <v>44198</v>
      </c>
      <c r="C162" s="94">
        <f t="shared" ca="1" si="28"/>
        <v>77.829489436390631</v>
      </c>
      <c r="D162" s="80">
        <f t="shared" ca="1" si="22"/>
        <v>-0.83839146846959522</v>
      </c>
      <c r="E162" s="80">
        <f t="shared" ca="1" si="23"/>
        <v>2.8294894363906309</v>
      </c>
      <c r="F162" s="80">
        <f t="shared" ca="1" si="24"/>
        <v>65.200000000000557</v>
      </c>
      <c r="G162" s="79">
        <f t="shared" ca="1" si="25"/>
        <v>-12.629489436390074</v>
      </c>
      <c r="H162" s="53">
        <f t="shared" ca="1" si="26"/>
        <v>24.021447356910688</v>
      </c>
    </row>
    <row r="163" spans="1:8" x14ac:dyDescent="0.25">
      <c r="A163" s="13">
        <f t="shared" si="29"/>
        <v>149</v>
      </c>
      <c r="B163" s="51">
        <f t="shared" ca="1" si="29"/>
        <v>44199</v>
      </c>
      <c r="C163" s="94">
        <f t="shared" ca="1" si="28"/>
        <v>76.818265957387737</v>
      </c>
      <c r="D163" s="80">
        <f t="shared" ca="1" si="22"/>
        <v>-1.0112234790028936</v>
      </c>
      <c r="E163" s="80">
        <f t="shared" ca="1" si="23"/>
        <v>1.8182659573877373</v>
      </c>
      <c r="F163" s="80">
        <f t="shared" ca="1" si="24"/>
        <v>65.133333333333894</v>
      </c>
      <c r="G163" s="79">
        <f t="shared" ca="1" si="25"/>
        <v>-11.684932624053843</v>
      </c>
      <c r="H163" s="53">
        <f t="shared" ca="1" si="26"/>
        <v>23.709341344872758</v>
      </c>
    </row>
    <row r="164" spans="1:8" x14ac:dyDescent="0.25">
      <c r="A164" s="13">
        <f t="shared" si="29"/>
        <v>150</v>
      </c>
      <c r="B164" s="51">
        <f t="shared" ca="1" si="29"/>
        <v>44200</v>
      </c>
      <c r="C164" s="94">
        <f t="shared" ca="1" si="28"/>
        <v>76.647944108400893</v>
      </c>
      <c r="D164" s="80">
        <f t="shared" ca="1" si="22"/>
        <v>-0.17032184898684477</v>
      </c>
      <c r="E164" s="80">
        <f t="shared" ca="1" si="23"/>
        <v>1.6479441084008926</v>
      </c>
      <c r="F164" s="80">
        <f t="shared" ca="1" si="24"/>
        <v>65.066666666667231</v>
      </c>
      <c r="G164" s="79">
        <f t="shared" ca="1" si="25"/>
        <v>-11.581277441733661</v>
      </c>
      <c r="H164" s="53">
        <f t="shared" ca="1" si="26"/>
        <v>23.656772872963238</v>
      </c>
    </row>
    <row r="165" spans="1:8" x14ac:dyDescent="0.25">
      <c r="A165" s="13">
        <f t="shared" si="29"/>
        <v>151</v>
      </c>
      <c r="B165" s="51">
        <f t="shared" ca="1" si="29"/>
        <v>44201</v>
      </c>
      <c r="C165" s="94">
        <f t="shared" ca="1" si="28"/>
        <v>76.118757862608163</v>
      </c>
      <c r="D165" s="80">
        <f t="shared" ca="1" si="22"/>
        <v>-0.52918624579272944</v>
      </c>
      <c r="E165" s="80">
        <f t="shared" ca="1" si="23"/>
        <v>1.1187578626081631</v>
      </c>
      <c r="F165" s="80">
        <f t="shared" ca="1" si="24"/>
        <v>65.000000000000568</v>
      </c>
      <c r="G165" s="79">
        <f t="shared" ca="1" si="25"/>
        <v>-11.118757862607595</v>
      </c>
      <c r="H165" s="53">
        <f t="shared" ca="1" si="26"/>
        <v>23.493443784755605</v>
      </c>
    </row>
    <row r="166" spans="1:8" x14ac:dyDescent="0.25">
      <c r="A166" s="13">
        <f t="shared" si="29"/>
        <v>152</v>
      </c>
      <c r="B166" s="51">
        <f t="shared" ca="1" si="29"/>
        <v>44202</v>
      </c>
      <c r="C166" s="94">
        <f t="shared" ca="1" si="28"/>
        <v>76.365139254641718</v>
      </c>
      <c r="D166" s="80">
        <f t="shared" ca="1" si="22"/>
        <v>0.24638139203355536</v>
      </c>
      <c r="E166" s="80">
        <f t="shared" ca="1" si="23"/>
        <v>1.3651392546417185</v>
      </c>
      <c r="F166" s="80">
        <f t="shared" ca="1" si="24"/>
        <v>64.933333333333906</v>
      </c>
      <c r="G166" s="79">
        <f t="shared" ca="1" si="25"/>
        <v>-11.431805921307813</v>
      </c>
      <c r="H166" s="53">
        <f t="shared" ca="1" si="26"/>
        <v>23.569487424272133</v>
      </c>
    </row>
    <row r="167" spans="1:8" x14ac:dyDescent="0.25">
      <c r="A167" s="13">
        <f t="shared" si="29"/>
        <v>153</v>
      </c>
      <c r="B167" s="51">
        <f t="shared" ca="1" si="29"/>
        <v>44203</v>
      </c>
      <c r="C167" s="94">
        <f t="shared" ca="1" si="28"/>
        <v>76.088858921197001</v>
      </c>
      <c r="D167" s="80">
        <f t="shared" ca="1" si="22"/>
        <v>-0.27628033344471703</v>
      </c>
      <c r="E167" s="80">
        <f t="shared" ca="1" si="23"/>
        <v>1.0888589211970015</v>
      </c>
      <c r="F167" s="80">
        <f t="shared" ca="1" si="24"/>
        <v>0</v>
      </c>
      <c r="G167" s="79">
        <f t="shared" ca="1" si="25"/>
        <v>-76.088858921197001</v>
      </c>
      <c r="H167" s="53">
        <f t="shared" ca="1" si="26"/>
        <v>23.484215716418827</v>
      </c>
    </row>
    <row r="168" spans="1:8" x14ac:dyDescent="0.25">
      <c r="A168" s="13">
        <f t="shared" si="29"/>
        <v>154</v>
      </c>
      <c r="B168" s="51">
        <f t="shared" ca="1" si="29"/>
        <v>44204</v>
      </c>
      <c r="C168" s="94">
        <f t="shared" ca="1" si="28"/>
        <v>76.000873853305606</v>
      </c>
      <c r="D168" s="80">
        <f t="shared" ca="1" si="22"/>
        <v>-8.7985067891395374E-2</v>
      </c>
      <c r="E168" s="80">
        <f t="shared" ca="1" si="23"/>
        <v>1.0008738533056061</v>
      </c>
      <c r="F168" s="80">
        <f t="shared" ca="1" si="24"/>
        <v>0</v>
      </c>
      <c r="G168" s="79">
        <f t="shared" ca="1" si="25"/>
        <v>-76.000873853305606</v>
      </c>
      <c r="H168" s="53">
        <f t="shared" ca="1" si="26"/>
        <v>23.457059831267159</v>
      </c>
    </row>
    <row r="169" spans="1:8" x14ac:dyDescent="0.25">
      <c r="A169" s="13">
        <f t="shared" si="29"/>
        <v>155</v>
      </c>
      <c r="B169" s="51">
        <f t="shared" ca="1" si="29"/>
        <v>44205</v>
      </c>
      <c r="C169" s="94">
        <f t="shared" ca="1" si="28"/>
        <v>75.482662483408959</v>
      </c>
      <c r="D169" s="80">
        <f t="shared" ca="1" si="22"/>
        <v>-0.51821136989664751</v>
      </c>
      <c r="E169" s="80">
        <f t="shared" ca="1" si="23"/>
        <v>0.48266248340895856</v>
      </c>
      <c r="F169" s="80">
        <f t="shared" ca="1" si="24"/>
        <v>0</v>
      </c>
      <c r="G169" s="79">
        <f t="shared" ca="1" si="25"/>
        <v>-75.482662483408959</v>
      </c>
      <c r="H169" s="53">
        <f t="shared" ca="1" si="26"/>
        <v>23.297118050434861</v>
      </c>
    </row>
    <row r="170" spans="1:8" x14ac:dyDescent="0.25">
      <c r="A170" s="13">
        <f t="shared" si="29"/>
        <v>156</v>
      </c>
      <c r="B170" s="51">
        <f t="shared" ca="1" si="29"/>
        <v>44206</v>
      </c>
      <c r="C170" s="94">
        <f t="shared" ca="1" si="28"/>
        <v>75.821168990433733</v>
      </c>
      <c r="D170" s="80">
        <f t="shared" ca="1" si="22"/>
        <v>0.33850650702477481</v>
      </c>
      <c r="E170" s="80">
        <f t="shared" ca="1" si="23"/>
        <v>0.82116899043373337</v>
      </c>
      <c r="F170" s="80">
        <f t="shared" ca="1" si="24"/>
        <v>0</v>
      </c>
      <c r="G170" s="79">
        <f t="shared" ca="1" si="25"/>
        <v>-75.821168990433733</v>
      </c>
      <c r="H170" s="53">
        <f t="shared" ca="1" si="26"/>
        <v>23.401595367417816</v>
      </c>
    </row>
    <row r="171" spans="1:8" x14ac:dyDescent="0.25">
      <c r="A171" s="13">
        <f t="shared" si="29"/>
        <v>157</v>
      </c>
      <c r="B171" s="51">
        <f t="shared" ca="1" si="29"/>
        <v>44207</v>
      </c>
      <c r="C171" s="94">
        <f t="shared" ca="1" si="28"/>
        <v>76.529246873284492</v>
      </c>
      <c r="D171" s="80">
        <f t="shared" ca="1" si="22"/>
        <v>0.70807788285075901</v>
      </c>
      <c r="E171" s="80">
        <f t="shared" ca="1" si="23"/>
        <v>1.5292468732844924</v>
      </c>
      <c r="F171" s="80">
        <f t="shared" ca="1" si="24"/>
        <v>0</v>
      </c>
      <c r="G171" s="79">
        <f t="shared" ca="1" si="25"/>
        <v>-76.529246873284492</v>
      </c>
      <c r="H171" s="53">
        <f t="shared" ca="1" si="26"/>
        <v>23.620137923853235</v>
      </c>
    </row>
    <row r="172" spans="1:8" x14ac:dyDescent="0.25">
      <c r="A172" s="13">
        <f t="shared" si="29"/>
        <v>158</v>
      </c>
      <c r="B172" s="51">
        <f t="shared" ca="1" si="29"/>
        <v>44208</v>
      </c>
      <c r="C172" s="94">
        <f t="shared" ca="1" si="28"/>
        <v>77.236084699584168</v>
      </c>
      <c r="D172" s="80">
        <f t="shared" ca="1" si="22"/>
        <v>0.70683782629967595</v>
      </c>
      <c r="E172" s="80">
        <f t="shared" ca="1" si="23"/>
        <v>2.2360846995841683</v>
      </c>
      <c r="F172" s="80">
        <f t="shared" ca="1" si="24"/>
        <v>0</v>
      </c>
      <c r="G172" s="79">
        <f t="shared" ca="1" si="25"/>
        <v>-77.236084699584168</v>
      </c>
      <c r="H172" s="53">
        <f t="shared" ca="1" si="26"/>
        <v>23.838297746785237</v>
      </c>
    </row>
    <row r="173" spans="1:8" x14ac:dyDescent="0.25">
      <c r="A173" s="13">
        <f t="shared" si="29"/>
        <v>159</v>
      </c>
      <c r="B173" s="51">
        <f t="shared" ca="1" si="29"/>
        <v>44209</v>
      </c>
      <c r="C173" s="94">
        <f t="shared" ca="1" si="28"/>
        <v>77.896955470624675</v>
      </c>
      <c r="D173" s="80">
        <f t="shared" ca="1" si="22"/>
        <v>0.66087077104050707</v>
      </c>
      <c r="E173" s="80">
        <f t="shared" ca="1" si="23"/>
        <v>2.8969554706246754</v>
      </c>
      <c r="F173" s="80">
        <f t="shared" ca="1" si="24"/>
        <v>0</v>
      </c>
      <c r="G173" s="79">
        <f t="shared" ca="1" si="25"/>
        <v>-77.896955470624675</v>
      </c>
      <c r="H173" s="53">
        <f t="shared" ca="1" si="26"/>
        <v>24.042270206982923</v>
      </c>
    </row>
    <row r="174" spans="1:8" x14ac:dyDescent="0.25">
      <c r="A174" s="13">
        <f t="shared" si="29"/>
        <v>160</v>
      </c>
      <c r="B174" s="51">
        <f t="shared" ca="1" si="29"/>
        <v>44210</v>
      </c>
      <c r="C174" s="94">
        <f t="shared" ca="1" si="28"/>
        <v>77.138268408842563</v>
      </c>
      <c r="D174" s="80">
        <f t="shared" ca="1" si="22"/>
        <v>-0.75868706178211198</v>
      </c>
      <c r="E174" s="80">
        <f t="shared" ca="1" si="23"/>
        <v>2.1382684088425634</v>
      </c>
      <c r="F174" s="80">
        <f t="shared" ca="1" si="24"/>
        <v>0</v>
      </c>
      <c r="G174" s="79">
        <f t="shared" ca="1" si="25"/>
        <v>-77.138268408842563</v>
      </c>
      <c r="H174" s="53">
        <f t="shared" ca="1" si="26"/>
        <v>23.808107533593382</v>
      </c>
    </row>
    <row r="175" spans="1:8" x14ac:dyDescent="0.25">
      <c r="A175" s="13">
        <f t="shared" si="29"/>
        <v>161</v>
      </c>
      <c r="B175" s="51">
        <f t="shared" ca="1" si="29"/>
        <v>44211</v>
      </c>
      <c r="C175" s="94">
        <f t="shared" ca="1" si="28"/>
        <v>77.916152316946835</v>
      </c>
      <c r="D175" s="80">
        <f t="shared" ca="1" si="22"/>
        <v>0.77788390810427188</v>
      </c>
      <c r="E175" s="80">
        <f t="shared" ca="1" si="23"/>
        <v>2.9161523169468353</v>
      </c>
      <c r="F175" s="80">
        <f t="shared" ca="1" si="24"/>
        <v>0</v>
      </c>
      <c r="G175" s="79">
        <f t="shared" ca="1" si="25"/>
        <v>-77.916152316946835</v>
      </c>
      <c r="H175" s="53">
        <f t="shared" ca="1" si="26"/>
        <v>24.04819515955149</v>
      </c>
    </row>
    <row r="176" spans="1:8" x14ac:dyDescent="0.25">
      <c r="A176" s="13">
        <f t="shared" si="29"/>
        <v>162</v>
      </c>
      <c r="B176" s="51">
        <f t="shared" ca="1" si="29"/>
        <v>44212</v>
      </c>
      <c r="C176" s="94">
        <f t="shared" ca="1" si="28"/>
        <v>77.098085885128228</v>
      </c>
      <c r="D176" s="80">
        <f t="shared" ca="1" si="22"/>
        <v>-0.8180664318186075</v>
      </c>
      <c r="E176" s="80">
        <f t="shared" ca="1" si="23"/>
        <v>2.0980858851282278</v>
      </c>
      <c r="F176" s="80">
        <f t="shared" ca="1" si="24"/>
        <v>0</v>
      </c>
      <c r="G176" s="79">
        <f t="shared" ca="1" si="25"/>
        <v>-77.098085885128228</v>
      </c>
      <c r="H176" s="53">
        <f t="shared" ca="1" si="26"/>
        <v>23.795705520101304</v>
      </c>
    </row>
    <row r="177" spans="1:8" x14ac:dyDescent="0.25">
      <c r="A177" s="13">
        <f t="shared" ref="A177:B192" si="30">A176+1</f>
        <v>163</v>
      </c>
      <c r="B177" s="51">
        <f t="shared" ca="1" si="30"/>
        <v>44213</v>
      </c>
      <c r="C177" s="94">
        <f t="shared" ca="1" si="28"/>
        <v>76.8722998602845</v>
      </c>
      <c r="D177" s="80">
        <f t="shared" ca="1" si="22"/>
        <v>-0.22578602484372823</v>
      </c>
      <c r="E177" s="80">
        <f t="shared" ca="1" si="23"/>
        <v>1.8722998602844996</v>
      </c>
      <c r="F177" s="80">
        <f t="shared" ca="1" si="24"/>
        <v>0</v>
      </c>
      <c r="G177" s="79">
        <f t="shared" ca="1" si="25"/>
        <v>-76.8722998602845</v>
      </c>
      <c r="H177" s="53">
        <f t="shared" ca="1" si="26"/>
        <v>23.726018475396447</v>
      </c>
    </row>
    <row r="178" spans="1:8" x14ac:dyDescent="0.25">
      <c r="A178" s="13">
        <f t="shared" si="30"/>
        <v>164</v>
      </c>
      <c r="B178" s="51">
        <f t="shared" ca="1" si="30"/>
        <v>44214</v>
      </c>
      <c r="C178" s="94">
        <f t="shared" ca="1" si="28"/>
        <v>76.30382747029546</v>
      </c>
      <c r="D178" s="80">
        <f t="shared" ca="1" si="22"/>
        <v>-0.56847238998904004</v>
      </c>
      <c r="E178" s="80">
        <f t="shared" ca="1" si="23"/>
        <v>1.3038274702954595</v>
      </c>
      <c r="F178" s="80">
        <f t="shared" ca="1" si="24"/>
        <v>0</v>
      </c>
      <c r="G178" s="79">
        <f t="shared" ca="1" si="25"/>
        <v>-76.30382747029546</v>
      </c>
      <c r="H178" s="53">
        <f t="shared" ca="1" si="26"/>
        <v>23.550564034041805</v>
      </c>
    </row>
    <row r="179" spans="1:8" x14ac:dyDescent="0.25">
      <c r="A179" s="13">
        <f t="shared" si="30"/>
        <v>165</v>
      </c>
      <c r="B179" s="51">
        <f t="shared" ca="1" si="30"/>
        <v>44215</v>
      </c>
      <c r="C179" s="94">
        <f t="shared" ca="1" si="28"/>
        <v>77.150625676385332</v>
      </c>
      <c r="D179" s="80">
        <f t="shared" ca="1" si="22"/>
        <v>0.846798206089872</v>
      </c>
      <c r="E179" s="80">
        <f t="shared" ca="1" si="23"/>
        <v>2.1506256763853315</v>
      </c>
      <c r="F179" s="80">
        <f t="shared" ca="1" si="24"/>
        <v>0</v>
      </c>
      <c r="G179" s="79">
        <f t="shared" ca="1" si="25"/>
        <v>-77.150625676385332</v>
      </c>
      <c r="H179" s="53">
        <f t="shared" ca="1" si="26"/>
        <v>23.8119215050572</v>
      </c>
    </row>
    <row r="180" spans="1:8" x14ac:dyDescent="0.25">
      <c r="A180" s="13">
        <f t="shared" si="30"/>
        <v>166</v>
      </c>
      <c r="B180" s="51">
        <f t="shared" ca="1" si="30"/>
        <v>44216</v>
      </c>
      <c r="C180" s="94">
        <f t="shared" ca="1" si="28"/>
        <v>76.324175654508821</v>
      </c>
      <c r="D180" s="80">
        <f t="shared" ca="1" si="22"/>
        <v>-0.82645002187651073</v>
      </c>
      <c r="E180" s="80">
        <f t="shared" ca="1" si="23"/>
        <v>1.3241756545088208</v>
      </c>
      <c r="F180" s="80">
        <f t="shared" ca="1" si="24"/>
        <v>0</v>
      </c>
      <c r="G180" s="79">
        <f t="shared" ca="1" si="25"/>
        <v>-76.324175654508821</v>
      </c>
      <c r="H180" s="53">
        <f t="shared" ca="1" si="26"/>
        <v>23.556844337811363</v>
      </c>
    </row>
    <row r="181" spans="1:8" x14ac:dyDescent="0.25">
      <c r="A181" s="13">
        <f t="shared" si="30"/>
        <v>167</v>
      </c>
      <c r="B181" s="51">
        <f t="shared" ca="1" si="30"/>
        <v>44217</v>
      </c>
      <c r="C181" s="94">
        <f t="shared" ca="1" si="28"/>
        <v>76.655486424937379</v>
      </c>
      <c r="D181" s="80">
        <f t="shared" ca="1" si="22"/>
        <v>0.3313107704285585</v>
      </c>
      <c r="E181" s="80">
        <f t="shared" ca="1" si="23"/>
        <v>1.6554864249373793</v>
      </c>
      <c r="F181" s="80">
        <f t="shared" ca="1" si="24"/>
        <v>0</v>
      </c>
      <c r="G181" s="79">
        <f t="shared" ca="1" si="25"/>
        <v>-76.655486424937379</v>
      </c>
      <c r="H181" s="53">
        <f t="shared" ca="1" si="26"/>
        <v>23.65910074843746</v>
      </c>
    </row>
    <row r="182" spans="1:8" x14ac:dyDescent="0.25">
      <c r="A182" s="13">
        <f t="shared" si="30"/>
        <v>168</v>
      </c>
      <c r="B182" s="51">
        <f t="shared" ca="1" si="30"/>
        <v>44218</v>
      </c>
      <c r="C182" s="94">
        <f t="shared" ca="1" si="28"/>
        <v>76.81575664568426</v>
      </c>
      <c r="D182" s="80">
        <f t="shared" ca="1" si="22"/>
        <v>0.16027022074688091</v>
      </c>
      <c r="E182" s="80">
        <f t="shared" ca="1" si="23"/>
        <v>1.8157566456842602</v>
      </c>
      <c r="F182" s="80">
        <f t="shared" ca="1" si="24"/>
        <v>0</v>
      </c>
      <c r="G182" s="79">
        <f t="shared" ca="1" si="25"/>
        <v>-76.81575664568426</v>
      </c>
      <c r="H182" s="53">
        <f t="shared" ca="1" si="26"/>
        <v>23.70856686595193</v>
      </c>
    </row>
    <row r="183" spans="1:8" x14ac:dyDescent="0.25">
      <c r="A183" s="13">
        <f t="shared" si="30"/>
        <v>169</v>
      </c>
      <c r="B183" s="51">
        <f t="shared" ca="1" si="30"/>
        <v>44219</v>
      </c>
      <c r="C183" s="94">
        <f t="shared" ca="1" si="28"/>
        <v>75.836526971383705</v>
      </c>
      <c r="D183" s="80">
        <f t="shared" ca="1" si="22"/>
        <v>-0.97922967430055508</v>
      </c>
      <c r="E183" s="80">
        <f t="shared" ca="1" si="23"/>
        <v>0.83652697138370513</v>
      </c>
      <c r="F183" s="80">
        <f t="shared" ca="1" si="24"/>
        <v>0</v>
      </c>
      <c r="G183" s="79">
        <f t="shared" ca="1" si="25"/>
        <v>-75.836526971383705</v>
      </c>
      <c r="H183" s="53">
        <f t="shared" ca="1" si="26"/>
        <v>23.406335484994969</v>
      </c>
    </row>
    <row r="184" spans="1:8" x14ac:dyDescent="0.25">
      <c r="A184" s="13">
        <f t="shared" si="30"/>
        <v>170</v>
      </c>
      <c r="B184" s="51">
        <f t="shared" ca="1" si="30"/>
        <v>44220</v>
      </c>
      <c r="C184" s="94">
        <f t="shared" ca="1" si="28"/>
        <v>75.062466187348733</v>
      </c>
      <c r="D184" s="80">
        <f t="shared" ca="1" si="22"/>
        <v>-0.77406078403497247</v>
      </c>
      <c r="E184" s="80">
        <f t="shared" ca="1" si="23"/>
        <v>6.246618734873266E-2</v>
      </c>
      <c r="F184" s="80">
        <f t="shared" ca="1" si="24"/>
        <v>0</v>
      </c>
      <c r="G184" s="79">
        <f t="shared" ca="1" si="25"/>
        <v>-75.062466187348733</v>
      </c>
      <c r="H184" s="53">
        <f t="shared" ca="1" si="26"/>
        <v>23.167427835601458</v>
      </c>
    </row>
    <row r="185" spans="1:8" x14ac:dyDescent="0.25">
      <c r="A185" s="13">
        <f t="shared" si="30"/>
        <v>171</v>
      </c>
      <c r="B185" s="51">
        <f t="shared" ca="1" si="30"/>
        <v>44221</v>
      </c>
      <c r="C185" s="94">
        <f t="shared" ca="1" si="28"/>
        <v>75.773018126965525</v>
      </c>
      <c r="D185" s="80">
        <f t="shared" ca="1" si="22"/>
        <v>0.71055193961679208</v>
      </c>
      <c r="E185" s="80">
        <f t="shared" ca="1" si="23"/>
        <v>0.77301812696552474</v>
      </c>
      <c r="F185" s="80">
        <f t="shared" ca="1" si="24"/>
        <v>0</v>
      </c>
      <c r="G185" s="79">
        <f t="shared" ca="1" si="25"/>
        <v>-75.773018126965525</v>
      </c>
      <c r="H185" s="53">
        <f t="shared" ca="1" si="26"/>
        <v>23.386733989804174</v>
      </c>
    </row>
    <row r="186" spans="1:8" x14ac:dyDescent="0.25">
      <c r="A186" s="13">
        <f t="shared" si="30"/>
        <v>172</v>
      </c>
      <c r="B186" s="51">
        <f t="shared" ca="1" si="30"/>
        <v>44222</v>
      </c>
      <c r="C186" s="94">
        <f t="shared" ca="1" si="28"/>
        <v>76.028055869652121</v>
      </c>
      <c r="D186" s="80">
        <f t="shared" ca="1" si="22"/>
        <v>0.2550377426865964</v>
      </c>
      <c r="E186" s="80">
        <f t="shared" ca="1" si="23"/>
        <v>1.0280558696521211</v>
      </c>
      <c r="F186" s="80">
        <f t="shared" ca="1" si="24"/>
        <v>0</v>
      </c>
      <c r="G186" s="79">
        <f t="shared" ca="1" si="25"/>
        <v>-76.028055869652121</v>
      </c>
      <c r="H186" s="53">
        <f t="shared" ca="1" si="26"/>
        <v>23.465449342485222</v>
      </c>
    </row>
    <row r="187" spans="1:8" x14ac:dyDescent="0.25">
      <c r="A187" s="13">
        <f t="shared" si="30"/>
        <v>173</v>
      </c>
      <c r="B187" s="51">
        <f t="shared" ca="1" si="30"/>
        <v>44223</v>
      </c>
      <c r="C187" s="94">
        <f t="shared" ca="1" si="28"/>
        <v>76.651581571579428</v>
      </c>
      <c r="D187" s="80">
        <f t="shared" ca="1" si="22"/>
        <v>0.62352570192730639</v>
      </c>
      <c r="E187" s="80">
        <f t="shared" ca="1" si="23"/>
        <v>1.6515815715794275</v>
      </c>
      <c r="F187" s="80">
        <f t="shared" ca="1" si="24"/>
        <v>0</v>
      </c>
      <c r="G187" s="79">
        <f t="shared" ca="1" si="25"/>
        <v>-76.651581571579428</v>
      </c>
      <c r="H187" s="53">
        <f t="shared" ca="1" si="26"/>
        <v>23.657895546783774</v>
      </c>
    </row>
    <row r="188" spans="1:8" x14ac:dyDescent="0.25">
      <c r="A188" s="13">
        <f t="shared" si="30"/>
        <v>174</v>
      </c>
      <c r="B188" s="51">
        <f t="shared" ca="1" si="30"/>
        <v>44224</v>
      </c>
      <c r="C188" s="94">
        <f t="shared" ca="1" si="28"/>
        <v>76.597135470583552</v>
      </c>
      <c r="D188" s="80">
        <f t="shared" ca="1" si="22"/>
        <v>-5.4446100995875213E-2</v>
      </c>
      <c r="E188" s="80">
        <f t="shared" ca="1" si="23"/>
        <v>1.5971354705835523</v>
      </c>
      <c r="F188" s="80">
        <f t="shared" ca="1" si="24"/>
        <v>0</v>
      </c>
      <c r="G188" s="79">
        <f t="shared" ca="1" si="25"/>
        <v>-76.597135470583552</v>
      </c>
      <c r="H188" s="53">
        <f t="shared" ca="1" si="26"/>
        <v>23.641091194624551</v>
      </c>
    </row>
    <row r="189" spans="1:8" x14ac:dyDescent="0.25">
      <c r="A189" s="13">
        <f t="shared" si="30"/>
        <v>175</v>
      </c>
      <c r="B189" s="51">
        <f t="shared" ca="1" si="30"/>
        <v>44225</v>
      </c>
      <c r="C189" s="94">
        <f t="shared" ca="1" si="28"/>
        <v>76.772521588468621</v>
      </c>
      <c r="D189" s="80">
        <f t="shared" ca="1" si="22"/>
        <v>0.17538611788506842</v>
      </c>
      <c r="E189" s="80">
        <f t="shared" ca="1" si="23"/>
        <v>1.7725215884686207</v>
      </c>
      <c r="F189" s="80">
        <f t="shared" ca="1" si="24"/>
        <v>0</v>
      </c>
      <c r="G189" s="79">
        <f t="shared" ca="1" si="25"/>
        <v>-76.772521588468621</v>
      </c>
      <c r="H189" s="53">
        <f t="shared" ca="1" si="26"/>
        <v>23.695222712490313</v>
      </c>
    </row>
    <row r="190" spans="1:8" x14ac:dyDescent="0.25">
      <c r="A190" s="13">
        <f t="shared" si="30"/>
        <v>176</v>
      </c>
      <c r="B190" s="51">
        <f t="shared" ca="1" si="30"/>
        <v>44226</v>
      </c>
      <c r="C190" s="94">
        <f t="shared" ca="1" si="28"/>
        <v>76.705508241636437</v>
      </c>
      <c r="D190" s="80">
        <f t="shared" ca="1" si="22"/>
        <v>-6.7013346832183629E-2</v>
      </c>
      <c r="E190" s="80">
        <f t="shared" ca="1" si="23"/>
        <v>1.7055082416364371</v>
      </c>
      <c r="F190" s="80">
        <f t="shared" ca="1" si="24"/>
        <v>0</v>
      </c>
      <c r="G190" s="79">
        <f t="shared" ca="1" si="25"/>
        <v>-76.705508241636437</v>
      </c>
      <c r="H190" s="53">
        <f t="shared" ca="1" si="26"/>
        <v>23.674539580751986</v>
      </c>
    </row>
    <row r="191" spans="1:8" x14ac:dyDescent="0.25">
      <c r="A191" s="13">
        <f t="shared" si="30"/>
        <v>177</v>
      </c>
      <c r="B191" s="51">
        <f t="shared" ca="1" si="30"/>
        <v>44227</v>
      </c>
      <c r="C191" s="94">
        <f t="shared" ca="1" si="28"/>
        <v>77.626127925906417</v>
      </c>
      <c r="D191" s="80">
        <f t="shared" ca="1" si="22"/>
        <v>0.92061968426997964</v>
      </c>
      <c r="E191" s="80">
        <f t="shared" ca="1" si="23"/>
        <v>2.6261279259064167</v>
      </c>
      <c r="F191" s="80">
        <f t="shared" ca="1" si="24"/>
        <v>0</v>
      </c>
      <c r="G191" s="79">
        <f t="shared" ca="1" si="25"/>
        <v>-77.626127925906417</v>
      </c>
      <c r="H191" s="53">
        <f t="shared" ca="1" si="26"/>
        <v>23.958681458613089</v>
      </c>
    </row>
    <row r="192" spans="1:8" x14ac:dyDescent="0.25">
      <c r="A192" s="13">
        <f t="shared" si="30"/>
        <v>178</v>
      </c>
      <c r="B192" s="51">
        <f t="shared" ca="1" si="30"/>
        <v>44228</v>
      </c>
      <c r="C192" s="94">
        <f t="shared" ca="1" si="28"/>
        <v>76.925608862172993</v>
      </c>
      <c r="D192" s="80">
        <f t="shared" ca="1" si="22"/>
        <v>-0.70051906373342376</v>
      </c>
      <c r="E192" s="80">
        <f t="shared" ca="1" si="23"/>
        <v>1.925608862172993</v>
      </c>
      <c r="F192" s="80">
        <f t="shared" ca="1" si="24"/>
        <v>0</v>
      </c>
      <c r="G192" s="79">
        <f t="shared" ca="1" si="25"/>
        <v>-76.925608862172993</v>
      </c>
      <c r="H192" s="53">
        <f t="shared" ca="1" si="26"/>
        <v>23.742471871041047</v>
      </c>
    </row>
    <row r="193" spans="1:8" x14ac:dyDescent="0.25">
      <c r="A193" s="13">
        <f t="shared" ref="A193:B208" si="31">A192+1</f>
        <v>179</v>
      </c>
      <c r="B193" s="51">
        <f t="shared" ca="1" si="31"/>
        <v>44229</v>
      </c>
      <c r="C193" s="94">
        <f t="shared" ca="1" si="28"/>
        <v>76.54164067595822</v>
      </c>
      <c r="D193" s="80">
        <f t="shared" ca="1" si="22"/>
        <v>-0.3839681862147728</v>
      </c>
      <c r="E193" s="80">
        <f t="shared" ca="1" si="23"/>
        <v>1.5416406759582202</v>
      </c>
      <c r="F193" s="80">
        <f t="shared" ca="1" si="24"/>
        <v>0</v>
      </c>
      <c r="G193" s="79">
        <f t="shared" ca="1" si="25"/>
        <v>-76.54164067595822</v>
      </c>
      <c r="H193" s="53">
        <f t="shared" ca="1" si="26"/>
        <v>23.623963171592042</v>
      </c>
    </row>
    <row r="194" spans="1:8" x14ac:dyDescent="0.25">
      <c r="A194" s="13">
        <f t="shared" si="31"/>
        <v>180</v>
      </c>
      <c r="B194" s="51">
        <f t="shared" ca="1" si="31"/>
        <v>44230</v>
      </c>
      <c r="C194" s="94">
        <f t="shared" ca="1" si="28"/>
        <v>75.506236888559144</v>
      </c>
      <c r="D194" s="80">
        <f t="shared" ca="1" si="22"/>
        <v>-1.0354037873990762</v>
      </c>
      <c r="E194" s="80">
        <f t="shared" ca="1" si="23"/>
        <v>0.50623688855914395</v>
      </c>
      <c r="F194" s="80">
        <f t="shared" ca="1" si="24"/>
        <v>0</v>
      </c>
      <c r="G194" s="79">
        <f t="shared" ca="1" si="25"/>
        <v>-75.506236888559144</v>
      </c>
      <c r="H194" s="53">
        <f t="shared" ca="1" si="26"/>
        <v>23.304394101407141</v>
      </c>
    </row>
    <row r="195" spans="1:8" x14ac:dyDescent="0.25">
      <c r="A195" s="13">
        <f t="shared" si="31"/>
        <v>181</v>
      </c>
      <c r="B195" s="51">
        <f t="shared" ca="1" si="31"/>
        <v>44231</v>
      </c>
      <c r="C195" s="94">
        <f t="shared" ca="1" si="28"/>
        <v>74.640031176632476</v>
      </c>
      <c r="D195" s="80">
        <f t="shared" ca="1" si="22"/>
        <v>-0.86620571192666773</v>
      </c>
      <c r="E195" s="80">
        <f t="shared" ca="1" si="23"/>
        <v>-0.35996882336752378</v>
      </c>
      <c r="F195" s="80">
        <f t="shared" ca="1" si="24"/>
        <v>0</v>
      </c>
      <c r="G195" s="79">
        <f t="shared" ca="1" si="25"/>
        <v>-74.640031176632476</v>
      </c>
      <c r="H195" s="53">
        <f t="shared" ca="1" si="26"/>
        <v>23.037046659454468</v>
      </c>
    </row>
    <row r="196" spans="1:8" x14ac:dyDescent="0.25">
      <c r="A196" s="13">
        <f t="shared" si="31"/>
        <v>182</v>
      </c>
      <c r="B196" s="51">
        <f t="shared" ca="1" si="31"/>
        <v>44232</v>
      </c>
      <c r="C196" s="94">
        <f t="shared" ca="1" si="28"/>
        <v>74.909155762297729</v>
      </c>
      <c r="D196" s="80">
        <f t="shared" ca="1" si="22"/>
        <v>0.26912458566525288</v>
      </c>
      <c r="E196" s="80">
        <f t="shared" ca="1" si="23"/>
        <v>-9.0844237702270902E-2</v>
      </c>
      <c r="F196" s="80">
        <f t="shared" ca="1" si="24"/>
        <v>0</v>
      </c>
      <c r="G196" s="79">
        <f t="shared" ca="1" si="25"/>
        <v>-74.909155762297729</v>
      </c>
      <c r="H196" s="53">
        <f t="shared" ca="1" si="26"/>
        <v>23.120109803178309</v>
      </c>
    </row>
    <row r="197" spans="1:8" x14ac:dyDescent="0.25">
      <c r="A197" s="13">
        <f t="shared" si="31"/>
        <v>183</v>
      </c>
      <c r="B197" s="51">
        <f t="shared" ca="1" si="31"/>
        <v>44233</v>
      </c>
      <c r="C197" s="94">
        <f t="shared" ca="1" si="28"/>
        <v>74.618720867606612</v>
      </c>
      <c r="D197" s="80">
        <f t="shared" ca="1" si="22"/>
        <v>-0.29043489469111705</v>
      </c>
      <c r="E197" s="80">
        <f t="shared" ca="1" si="23"/>
        <v>-0.38127913239338795</v>
      </c>
      <c r="F197" s="80">
        <f t="shared" ca="1" si="24"/>
        <v>0</v>
      </c>
      <c r="G197" s="79">
        <f t="shared" ca="1" si="25"/>
        <v>-74.618720867606612</v>
      </c>
      <c r="H197" s="53">
        <f t="shared" ca="1" si="26"/>
        <v>23.030469403582288</v>
      </c>
    </row>
    <row r="198" spans="1:8" x14ac:dyDescent="0.25">
      <c r="A198" s="13">
        <f t="shared" si="31"/>
        <v>184</v>
      </c>
      <c r="B198" s="51">
        <f t="shared" ca="1" si="31"/>
        <v>44234</v>
      </c>
      <c r="C198" s="94">
        <f t="shared" ca="1" si="28"/>
        <v>74.812349826913618</v>
      </c>
      <c r="D198" s="80">
        <f t="shared" ca="1" si="22"/>
        <v>0.19362895930700574</v>
      </c>
      <c r="E198" s="80">
        <f t="shared" ca="1" si="23"/>
        <v>-0.18765017308638221</v>
      </c>
      <c r="F198" s="80">
        <f t="shared" ca="1" si="24"/>
        <v>0</v>
      </c>
      <c r="G198" s="79">
        <f t="shared" ca="1" si="25"/>
        <v>-74.812349826913618</v>
      </c>
      <c r="H198" s="53">
        <f t="shared" ca="1" si="26"/>
        <v>23.090231428059756</v>
      </c>
    </row>
    <row r="199" spans="1:8" x14ac:dyDescent="0.25">
      <c r="A199" s="13">
        <f t="shared" si="31"/>
        <v>185</v>
      </c>
      <c r="B199" s="51">
        <f t="shared" ca="1" si="31"/>
        <v>44235</v>
      </c>
      <c r="C199" s="94">
        <f t="shared" ca="1" si="28"/>
        <v>74.837346633942815</v>
      </c>
      <c r="D199" s="80">
        <f t="shared" ca="1" si="22"/>
        <v>2.4996807029197043E-2</v>
      </c>
      <c r="E199" s="80">
        <f t="shared" ca="1" si="23"/>
        <v>-0.16265336605718517</v>
      </c>
      <c r="F199" s="80">
        <f t="shared" ca="1" si="24"/>
        <v>0</v>
      </c>
      <c r="G199" s="79">
        <f t="shared" ca="1" si="25"/>
        <v>-74.837346633942815</v>
      </c>
      <c r="H199" s="53">
        <f t="shared" ca="1" si="26"/>
        <v>23.097946491957657</v>
      </c>
    </row>
    <row r="200" spans="1:8" x14ac:dyDescent="0.25">
      <c r="A200" s="13">
        <f t="shared" si="31"/>
        <v>186</v>
      </c>
      <c r="B200" s="51">
        <f t="shared" ca="1" si="31"/>
        <v>44236</v>
      </c>
      <c r="C200" s="94">
        <f t="shared" ca="1" si="28"/>
        <v>75.127367363061154</v>
      </c>
      <c r="D200" s="80">
        <f t="shared" ca="1" si="22"/>
        <v>0.2900207291183392</v>
      </c>
      <c r="E200" s="80">
        <f t="shared" ca="1" si="23"/>
        <v>0.12736736306115404</v>
      </c>
      <c r="F200" s="80">
        <f t="shared" ca="1" si="24"/>
        <v>0</v>
      </c>
      <c r="G200" s="79">
        <f t="shared" ca="1" si="25"/>
        <v>-75.127367363061154</v>
      </c>
      <c r="H200" s="53">
        <f t="shared" ca="1" si="26"/>
        <v>23.187459062673195</v>
      </c>
    </row>
    <row r="201" spans="1:8" x14ac:dyDescent="0.25">
      <c r="A201" s="13">
        <f t="shared" si="31"/>
        <v>187</v>
      </c>
      <c r="B201" s="51">
        <f t="shared" ca="1" si="31"/>
        <v>44237</v>
      </c>
      <c r="C201" s="94">
        <f t="shared" ca="1" si="28"/>
        <v>74.268465982896885</v>
      </c>
      <c r="D201" s="80">
        <f t="shared" ca="1" si="22"/>
        <v>-0.85890138016426931</v>
      </c>
      <c r="E201" s="80">
        <f t="shared" ca="1" si="23"/>
        <v>-0.73153401710311527</v>
      </c>
      <c r="F201" s="80">
        <f t="shared" ca="1" si="24"/>
        <v>0</v>
      </c>
      <c r="G201" s="79">
        <f t="shared" ca="1" si="25"/>
        <v>-74.268465982896885</v>
      </c>
      <c r="H201" s="53">
        <f t="shared" ca="1" si="26"/>
        <v>22.922366044103974</v>
      </c>
    </row>
    <row r="202" spans="1:8" x14ac:dyDescent="0.25">
      <c r="A202" s="13">
        <f t="shared" si="31"/>
        <v>188</v>
      </c>
      <c r="B202" s="51">
        <f t="shared" ca="1" si="31"/>
        <v>44238</v>
      </c>
      <c r="C202" s="94">
        <f t="shared" ca="1" si="28"/>
        <v>74.588808625438062</v>
      </c>
      <c r="D202" s="80">
        <f t="shared" ca="1" si="22"/>
        <v>0.32034264254117772</v>
      </c>
      <c r="E202" s="80">
        <f t="shared" ca="1" si="23"/>
        <v>-0.41119137456193755</v>
      </c>
      <c r="F202" s="80">
        <f t="shared" ca="1" si="24"/>
        <v>0</v>
      </c>
      <c r="G202" s="79">
        <f t="shared" ca="1" si="25"/>
        <v>-74.588808625438062</v>
      </c>
      <c r="H202" s="53">
        <f t="shared" ca="1" si="26"/>
        <v>23.021237230073474</v>
      </c>
    </row>
    <row r="203" spans="1:8" x14ac:dyDescent="0.25">
      <c r="A203" s="13">
        <f t="shared" si="31"/>
        <v>189</v>
      </c>
      <c r="B203" s="51">
        <f t="shared" ca="1" si="31"/>
        <v>44239</v>
      </c>
      <c r="C203" s="94">
        <f t="shared" ca="1" si="28"/>
        <v>74.94876524523626</v>
      </c>
      <c r="D203" s="80">
        <f t="shared" ca="1" si="22"/>
        <v>0.35995661979819715</v>
      </c>
      <c r="E203" s="80">
        <f t="shared" ca="1" si="23"/>
        <v>-5.1234754763740398E-2</v>
      </c>
      <c r="F203" s="80">
        <f t="shared" ca="1" si="24"/>
        <v>0</v>
      </c>
      <c r="G203" s="79">
        <f t="shared" ca="1" si="25"/>
        <v>-74.94876524523626</v>
      </c>
      <c r="H203" s="53">
        <f t="shared" ca="1" si="26"/>
        <v>23.132334952233411</v>
      </c>
    </row>
    <row r="204" spans="1:8" x14ac:dyDescent="0.25">
      <c r="A204" s="13">
        <f t="shared" si="31"/>
        <v>190</v>
      </c>
      <c r="B204" s="51">
        <f t="shared" ca="1" si="31"/>
        <v>44240</v>
      </c>
      <c r="C204" s="94">
        <f t="shared" ca="1" si="28"/>
        <v>75.684809342264913</v>
      </c>
      <c r="D204" s="80">
        <f t="shared" ca="1" si="22"/>
        <v>0.73604409702865325</v>
      </c>
      <c r="E204" s="80">
        <f t="shared" ca="1" si="23"/>
        <v>0.68480934226491286</v>
      </c>
      <c r="F204" s="80">
        <f t="shared" ca="1" si="24"/>
        <v>0</v>
      </c>
      <c r="G204" s="79">
        <f t="shared" ca="1" si="25"/>
        <v>-75.684809342264913</v>
      </c>
      <c r="H204" s="53">
        <f t="shared" ca="1" si="26"/>
        <v>23.359509056254602</v>
      </c>
    </row>
    <row r="205" spans="1:8" x14ac:dyDescent="0.25">
      <c r="A205" s="13">
        <f t="shared" si="31"/>
        <v>191</v>
      </c>
      <c r="B205" s="51">
        <f t="shared" ca="1" si="31"/>
        <v>44241</v>
      </c>
      <c r="C205" s="94">
        <f t="shared" ca="1" si="28"/>
        <v>74.633432542820771</v>
      </c>
      <c r="D205" s="80">
        <f t="shared" ref="D205:D214" ca="1" si="32">IF(ISBLANK(C205),,C205-C204)</f>
        <v>-1.0513767994441423</v>
      </c>
      <c r="E205" s="80">
        <f t="shared" ref="E205:E214" ca="1" si="33">IF(ISBLANK(C205),,C205-C$5)</f>
        <v>-0.36656745717922945</v>
      </c>
      <c r="F205" s="80">
        <f t="shared" ref="F205:F214" ca="1" si="34">IF(F204&gt;F$5,F204+C$9/1000,0)</f>
        <v>0</v>
      </c>
      <c r="G205" s="79">
        <f t="shared" ref="G205:G214" ca="1" si="35">IF(ISBLANK(C205),"",((F205-C205)))</f>
        <v>-74.633432542820771</v>
      </c>
      <c r="H205" s="53">
        <f t="shared" ref="H205:H214" ca="1" si="36">IF(ISBLANK(C205)," ",C205/($H$5/100)^2)</f>
        <v>23.035010044080483</v>
      </c>
    </row>
    <row r="206" spans="1:8" x14ac:dyDescent="0.25">
      <c r="A206" s="13">
        <f t="shared" si="31"/>
        <v>192</v>
      </c>
      <c r="B206" s="51">
        <f t="shared" ca="1" si="31"/>
        <v>44242</v>
      </c>
      <c r="C206" s="94">
        <f t="shared" ca="1" si="28"/>
        <v>74.035670651464514</v>
      </c>
      <c r="D206" s="80">
        <f t="shared" ca="1" si="32"/>
        <v>-0.59776189135625657</v>
      </c>
      <c r="E206" s="80">
        <f t="shared" ca="1" si="33"/>
        <v>-0.96432934853548602</v>
      </c>
      <c r="F206" s="80">
        <f t="shared" ca="1" si="34"/>
        <v>0</v>
      </c>
      <c r="G206" s="79">
        <f t="shared" ca="1" si="35"/>
        <v>-74.035670651464514</v>
      </c>
      <c r="H206" s="53">
        <f t="shared" ca="1" si="36"/>
        <v>22.850515633168058</v>
      </c>
    </row>
    <row r="207" spans="1:8" x14ac:dyDescent="0.25">
      <c r="A207" s="13">
        <f t="shared" si="31"/>
        <v>193</v>
      </c>
      <c r="B207" s="51">
        <f t="shared" ca="1" si="31"/>
        <v>44243</v>
      </c>
      <c r="C207" s="94">
        <f t="shared" ca="1" si="28"/>
        <v>74.107939706509015</v>
      </c>
      <c r="D207" s="80">
        <f t="shared" ca="1" si="32"/>
        <v>7.2269055044500874E-2</v>
      </c>
      <c r="E207" s="80">
        <f t="shared" ca="1" si="33"/>
        <v>-0.89206029349098515</v>
      </c>
      <c r="F207" s="80">
        <f t="shared" ca="1" si="34"/>
        <v>0</v>
      </c>
      <c r="G207" s="79">
        <f t="shared" ca="1" si="35"/>
        <v>-74.107939706509015</v>
      </c>
      <c r="H207" s="53">
        <f t="shared" ca="1" si="36"/>
        <v>22.872820897070682</v>
      </c>
    </row>
    <row r="208" spans="1:8" x14ac:dyDescent="0.25">
      <c r="A208" s="13">
        <f t="shared" si="31"/>
        <v>194</v>
      </c>
      <c r="B208" s="51">
        <f t="shared" ca="1" si="31"/>
        <v>44244</v>
      </c>
      <c r="C208" s="94">
        <f t="shared" ca="1" si="28"/>
        <v>73.422158153617957</v>
      </c>
      <c r="D208" s="80">
        <f t="shared" ca="1" si="32"/>
        <v>-0.6857815528910578</v>
      </c>
      <c r="E208" s="80">
        <f t="shared" ca="1" si="33"/>
        <v>-1.5778418463820429</v>
      </c>
      <c r="F208" s="80">
        <f t="shared" ca="1" si="34"/>
        <v>0</v>
      </c>
      <c r="G208" s="79">
        <f t="shared" ca="1" si="35"/>
        <v>-73.422158153617957</v>
      </c>
      <c r="H208" s="53">
        <f t="shared" ca="1" si="36"/>
        <v>22.661159923956159</v>
      </c>
    </row>
    <row r="209" spans="1:8" x14ac:dyDescent="0.25">
      <c r="A209" s="13">
        <f t="shared" ref="A209:B214" si="37">A208+1</f>
        <v>195</v>
      </c>
      <c r="B209" s="51">
        <f t="shared" ca="1" si="37"/>
        <v>44245</v>
      </c>
      <c r="C209" s="94">
        <f t="shared" ref="C209:C214" ca="1" si="38">C208+RAND()*2-1.06</f>
        <v>74.361190067397857</v>
      </c>
      <c r="D209" s="80">
        <f t="shared" ca="1" si="32"/>
        <v>0.9390319137798997</v>
      </c>
      <c r="E209" s="80">
        <f t="shared" ca="1" si="33"/>
        <v>-0.63880993260214325</v>
      </c>
      <c r="F209" s="80">
        <f t="shared" ca="1" si="34"/>
        <v>0</v>
      </c>
      <c r="G209" s="79">
        <f t="shared" ca="1" si="35"/>
        <v>-74.361190067397857</v>
      </c>
      <c r="H209" s="53">
        <f t="shared" ca="1" si="36"/>
        <v>22.95098458870304</v>
      </c>
    </row>
    <row r="210" spans="1:8" x14ac:dyDescent="0.25">
      <c r="A210" s="13">
        <f t="shared" si="37"/>
        <v>196</v>
      </c>
      <c r="B210" s="51">
        <f t="shared" ca="1" si="37"/>
        <v>44246</v>
      </c>
      <c r="C210" s="94">
        <f t="shared" ca="1" si="38"/>
        <v>74.442227644001179</v>
      </c>
      <c r="D210" s="80">
        <f t="shared" ca="1" si="32"/>
        <v>8.1037576603321781E-2</v>
      </c>
      <c r="E210" s="80">
        <f t="shared" ca="1" si="33"/>
        <v>-0.55777235599882147</v>
      </c>
      <c r="F210" s="80">
        <f t="shared" ca="1" si="34"/>
        <v>0</v>
      </c>
      <c r="G210" s="79">
        <f t="shared" ca="1" si="35"/>
        <v>-74.442227644001179</v>
      </c>
      <c r="H210" s="53">
        <f t="shared" ca="1" si="36"/>
        <v>22.975996186420115</v>
      </c>
    </row>
    <row r="211" spans="1:8" x14ac:dyDescent="0.25">
      <c r="A211" s="13">
        <f t="shared" si="37"/>
        <v>197</v>
      </c>
      <c r="B211" s="51">
        <f t="shared" ca="1" si="37"/>
        <v>44247</v>
      </c>
      <c r="C211" s="94">
        <f t="shared" ca="1" si="38"/>
        <v>74.943843422723134</v>
      </c>
      <c r="D211" s="80">
        <f t="shared" ca="1" si="32"/>
        <v>0.50161577872195551</v>
      </c>
      <c r="E211" s="80">
        <f t="shared" ca="1" si="33"/>
        <v>-5.615657727686596E-2</v>
      </c>
      <c r="F211" s="80">
        <f t="shared" ca="1" si="34"/>
        <v>0</v>
      </c>
      <c r="G211" s="79">
        <f t="shared" ca="1" si="35"/>
        <v>-74.943843422723134</v>
      </c>
      <c r="H211" s="53">
        <f t="shared" ca="1" si="36"/>
        <v>23.130815871210842</v>
      </c>
    </row>
    <row r="212" spans="1:8" x14ac:dyDescent="0.25">
      <c r="A212" s="13">
        <f t="shared" si="37"/>
        <v>198</v>
      </c>
      <c r="B212" s="51">
        <f t="shared" ca="1" si="37"/>
        <v>44248</v>
      </c>
      <c r="C212" s="94">
        <f t="shared" ca="1" si="38"/>
        <v>74.226043841962934</v>
      </c>
      <c r="D212" s="80">
        <f t="shared" ca="1" si="32"/>
        <v>-0.71779958076020023</v>
      </c>
      <c r="E212" s="80">
        <f t="shared" ca="1" si="33"/>
        <v>-0.77395615803706619</v>
      </c>
      <c r="F212" s="80">
        <f t="shared" ca="1" si="34"/>
        <v>0</v>
      </c>
      <c r="G212" s="79">
        <f t="shared" ca="1" si="35"/>
        <v>-74.226043841962934</v>
      </c>
      <c r="H212" s="53">
        <f t="shared" ca="1" si="36"/>
        <v>22.9092727907293</v>
      </c>
    </row>
    <row r="213" spans="1:8" x14ac:dyDescent="0.25">
      <c r="A213" s="13">
        <f t="shared" si="37"/>
        <v>199</v>
      </c>
      <c r="B213" s="51">
        <f t="shared" ca="1" si="37"/>
        <v>44249</v>
      </c>
      <c r="C213" s="94">
        <f t="shared" ca="1" si="38"/>
        <v>74.557476657296419</v>
      </c>
      <c r="D213" s="80">
        <f t="shared" ca="1" si="32"/>
        <v>0.33143281533348556</v>
      </c>
      <c r="E213" s="80">
        <f t="shared" ca="1" si="33"/>
        <v>-0.44252334270358062</v>
      </c>
      <c r="F213" s="80">
        <f t="shared" ca="1" si="34"/>
        <v>0</v>
      </c>
      <c r="G213" s="79">
        <f t="shared" ca="1" si="35"/>
        <v>-74.557476657296419</v>
      </c>
      <c r="H213" s="53">
        <f t="shared" ca="1" si="36"/>
        <v>23.01156686953593</v>
      </c>
    </row>
    <row r="214" spans="1:8" x14ac:dyDescent="0.25">
      <c r="A214" s="13">
        <f t="shared" si="37"/>
        <v>200</v>
      </c>
      <c r="B214" s="51">
        <f t="shared" ca="1" si="37"/>
        <v>44250</v>
      </c>
      <c r="C214" s="94">
        <f t="shared" ca="1" si="38"/>
        <v>73.76665884770442</v>
      </c>
      <c r="D214" s="80">
        <f t="shared" ca="1" si="32"/>
        <v>-0.79081780959199932</v>
      </c>
      <c r="E214" s="80">
        <f t="shared" ca="1" si="33"/>
        <v>-1.2333411522955799</v>
      </c>
      <c r="F214" s="80">
        <f t="shared" ca="1" si="34"/>
        <v>0</v>
      </c>
      <c r="G214" s="79">
        <f t="shared" ca="1" si="35"/>
        <v>-73.76665884770442</v>
      </c>
      <c r="H214" s="53">
        <f t="shared" ca="1" si="36"/>
        <v>22.767487298674201</v>
      </c>
    </row>
  </sheetData>
  <conditionalFormatting sqref="C7">
    <cfRule type="cellIs" dxfId="36" priority="13" operator="lessThan">
      <formula>18.5</formula>
    </cfRule>
    <cfRule type="cellIs" dxfId="35" priority="14" operator="between">
      <formula>25</formula>
      <formula>18.5</formula>
    </cfRule>
    <cfRule type="cellIs" dxfId="34" priority="15" operator="between">
      <formula>25</formula>
      <formula>30</formula>
    </cfRule>
    <cfRule type="cellIs" dxfId="33" priority="16" operator="greaterThan">
      <formula>30</formula>
    </cfRule>
  </conditionalFormatting>
  <conditionalFormatting sqref="F7">
    <cfRule type="cellIs" dxfId="32" priority="8" operator="lessThan">
      <formula>18.5</formula>
    </cfRule>
    <cfRule type="cellIs" dxfId="31" priority="10" operator="between">
      <formula>25</formula>
      <formula>18.5</formula>
    </cfRule>
    <cfRule type="cellIs" dxfId="30" priority="11" operator="between">
      <formula>25</formula>
      <formula>30</formula>
    </cfRule>
    <cfRule type="cellIs" dxfId="29" priority="12" operator="greaterThan">
      <formula>30</formula>
    </cfRule>
  </conditionalFormatting>
  <conditionalFormatting sqref="D15:E214">
    <cfRule type="cellIs" dxfId="28" priority="17" stopIfTrue="1" operator="equal">
      <formula>0</formula>
    </cfRule>
    <cfRule type="cellIs" dxfId="27" priority="18" stopIfTrue="1" operator="lessThan">
      <formula>0</formula>
    </cfRule>
    <cfRule type="cellIs" dxfId="26" priority="20" stopIfTrue="1" operator="greaterThan">
      <formula>0</formula>
    </cfRule>
  </conditionalFormatting>
  <conditionalFormatting sqref="D15:E214">
    <cfRule type="expression" dxfId="25" priority="7">
      <formula>IF($C15=0,1,0)</formula>
    </cfRule>
  </conditionalFormatting>
  <conditionalFormatting sqref="B15:B214">
    <cfRule type="cellIs" dxfId="24" priority="6" operator="equal">
      <formula>TODAY()</formula>
    </cfRule>
  </conditionalFormatting>
  <conditionalFormatting sqref="H15:H214">
    <cfRule type="cellIs" dxfId="23" priority="1" operator="equal">
      <formula>" "</formula>
    </cfRule>
    <cfRule type="cellIs" dxfId="22" priority="2" operator="between">
      <formula>18.5</formula>
      <formula>25</formula>
    </cfRule>
    <cfRule type="cellIs" dxfId="21" priority="3" operator="between">
      <formula>25</formula>
      <formula>30</formula>
    </cfRule>
    <cfRule type="cellIs" dxfId="20" priority="4" operator="lessThan">
      <formula>18.5</formula>
    </cfRule>
    <cfRule type="cellIs" dxfId="19" priority="5" operator="greaterThan">
      <formula>30</formula>
    </cfRule>
  </conditionalFormatting>
  <hyperlinks>
    <hyperlink ref="F1" r:id="rId1" xr:uid="{00000000-0004-0000-0300-000000000000}"/>
  </hyperlinks>
  <pageMargins left="0.7" right="0.7" top="0.75" bottom="0.75" header="0.3" footer="0.3"/>
  <pageSetup paperSize="9" scale="86" orientation="portrait" horizontalDpi="0" verticalDpi="0" r:id="rId2"/>
  <colBreaks count="2" manualBreakCount="2">
    <brk id="9" max="1048575" man="1"/>
    <brk id="19"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39"/>
  <sheetViews>
    <sheetView topLeftCell="A34" zoomScaleNormal="100" zoomScaleSheetLayoutView="100" workbookViewId="0">
      <selection activeCell="C17" sqref="C17"/>
    </sheetView>
  </sheetViews>
  <sheetFormatPr defaultRowHeight="15" x14ac:dyDescent="0.25"/>
  <cols>
    <col min="1" max="1" width="5.42578125" style="3" customWidth="1"/>
    <col min="2" max="2" width="14.7109375" style="3" customWidth="1"/>
    <col min="3" max="3" width="11.42578125" style="5" bestFit="1" customWidth="1"/>
    <col min="4" max="4" width="10.28515625" style="6" customWidth="1"/>
    <col min="5" max="5" width="11.42578125" style="3" customWidth="1"/>
    <col min="6" max="6" width="13.140625" style="4" customWidth="1"/>
    <col min="7" max="7" width="10.42578125" style="3" customWidth="1"/>
    <col min="8" max="8" width="14.85546875" style="3" customWidth="1"/>
    <col min="9" max="16384" width="9.140625" style="3"/>
  </cols>
  <sheetData>
    <row r="1" spans="1:24" ht="21" x14ac:dyDescent="0.35">
      <c r="B1" s="1" t="s">
        <v>29</v>
      </c>
      <c r="F1" s="2" t="s">
        <v>30</v>
      </c>
      <c r="K1" s="1" t="s">
        <v>29</v>
      </c>
      <c r="L1" s="5"/>
      <c r="M1" s="6"/>
      <c r="V1" s="3" t="s">
        <v>53</v>
      </c>
    </row>
    <row r="2" spans="1:24" ht="15.75" thickBot="1" x14ac:dyDescent="0.3">
      <c r="B2" s="3" t="s">
        <v>31</v>
      </c>
      <c r="K2" s="3" t="s">
        <v>31</v>
      </c>
      <c r="L2" s="5"/>
      <c r="M2" s="6"/>
    </row>
    <row r="3" spans="1:24" ht="15.75" thickBot="1" x14ac:dyDescent="0.3">
      <c r="B3" s="65" t="s">
        <v>49</v>
      </c>
      <c r="C3" s="66"/>
      <c r="D3" s="67"/>
      <c r="E3" s="68"/>
      <c r="F3" s="69"/>
      <c r="G3" s="68"/>
      <c r="H3" s="70"/>
      <c r="V3" s="3" t="s">
        <v>54</v>
      </c>
    </row>
    <row r="4" spans="1:24" x14ac:dyDescent="0.25">
      <c r="B4" s="7" t="s">
        <v>1</v>
      </c>
      <c r="C4" s="8"/>
      <c r="D4" s="9"/>
      <c r="E4" s="10" t="s">
        <v>5</v>
      </c>
      <c r="F4" s="11"/>
      <c r="G4" s="10"/>
      <c r="H4" s="12" t="s">
        <v>25</v>
      </c>
      <c r="K4" s="3" t="s">
        <v>7</v>
      </c>
    </row>
    <row r="5" spans="1:24" x14ac:dyDescent="0.25">
      <c r="B5" s="13" t="s">
        <v>26</v>
      </c>
      <c r="C5" s="63">
        <v>170</v>
      </c>
      <c r="D5" s="15"/>
      <c r="E5" s="16" t="s">
        <v>26</v>
      </c>
      <c r="F5" s="63">
        <v>150</v>
      </c>
      <c r="G5" s="16"/>
      <c r="H5" s="63">
        <v>69</v>
      </c>
      <c r="K5" s="84" t="s">
        <v>9</v>
      </c>
      <c r="L5" s="3" t="s">
        <v>10</v>
      </c>
    </row>
    <row r="6" spans="1:24" x14ac:dyDescent="0.25">
      <c r="B6" s="13" t="s">
        <v>2</v>
      </c>
      <c r="C6" s="64">
        <f ca="1">TODAY()-10</f>
        <v>44041</v>
      </c>
      <c r="D6" s="15"/>
      <c r="E6" s="16" t="s">
        <v>2</v>
      </c>
      <c r="F6" s="64">
        <f ca="1">TODAY()+50</f>
        <v>44101</v>
      </c>
      <c r="G6" s="16">
        <f ca="1">F6-C6</f>
        <v>60</v>
      </c>
      <c r="H6" s="17" t="s">
        <v>48</v>
      </c>
      <c r="K6" s="74" t="s">
        <v>11</v>
      </c>
      <c r="L6" s="3" t="s">
        <v>12</v>
      </c>
    </row>
    <row r="7" spans="1:24" ht="15.75" thickBot="1" x14ac:dyDescent="0.3">
      <c r="B7" s="18" t="s">
        <v>0</v>
      </c>
      <c r="C7" s="19">
        <f>IF(OR(ISBLANK(C5),ISERROR(C5/2.2046244202/($H$5*2.54/100)^2))," --- ",(C5/2.2046244202)/(($H$5/100)*2.54)^2)</f>
        <v>25.104333342277382</v>
      </c>
      <c r="D7" s="20"/>
      <c r="E7" s="21" t="s">
        <v>6</v>
      </c>
      <c r="F7" s="19">
        <f>IF(OR(ISBLANK(F5),ISERROR(F5/2.2046244202/($H$5*2.54/100)^2))," --- ",(F5/2.2046244202)/(($H$5/100)*2.54)^2)</f>
        <v>22.150882360832984</v>
      </c>
      <c r="G7" s="22"/>
      <c r="H7" s="23"/>
      <c r="K7" s="61" t="s">
        <v>13</v>
      </c>
      <c r="L7" s="3" t="s">
        <v>52</v>
      </c>
    </row>
    <row r="8" spans="1:24" x14ac:dyDescent="0.25">
      <c r="B8" s="24"/>
      <c r="C8" s="25"/>
      <c r="D8" s="26"/>
      <c r="E8" s="27"/>
      <c r="F8" s="28"/>
      <c r="G8" s="27"/>
      <c r="H8" s="29"/>
      <c r="K8" s="62" t="s">
        <v>16</v>
      </c>
      <c r="L8" s="3" t="s">
        <v>15</v>
      </c>
    </row>
    <row r="9" spans="1:24" x14ac:dyDescent="0.25">
      <c r="B9" s="24" t="s">
        <v>4</v>
      </c>
      <c r="C9" s="25">
        <f ca="1">-(C5-F5)/(F6-C6)</f>
        <v>-0.33333333333333331</v>
      </c>
      <c r="D9" s="30" t="s">
        <v>27</v>
      </c>
      <c r="E9" s="27"/>
      <c r="F9" s="31">
        <f ca="1">F10/7</f>
        <v>1166.7142857142858</v>
      </c>
      <c r="G9" s="27" t="s">
        <v>46</v>
      </c>
      <c r="H9" s="29"/>
    </row>
    <row r="10" spans="1:24" ht="15.75" thickBot="1" x14ac:dyDescent="0.3">
      <c r="B10" s="32" t="s">
        <v>18</v>
      </c>
      <c r="C10" s="33">
        <f ca="1">C9*7</f>
        <v>-2.333333333333333</v>
      </c>
      <c r="D10" s="34" t="s">
        <v>28</v>
      </c>
      <c r="E10" s="35"/>
      <c r="F10" s="36">
        <f ca="1">ABS(INT(C10/2.2*7700))</f>
        <v>8167</v>
      </c>
      <c r="G10" s="35" t="s">
        <v>47</v>
      </c>
      <c r="H10" s="37"/>
    </row>
    <row r="11" spans="1:24" x14ac:dyDescent="0.25">
      <c r="M11" s="38"/>
      <c r="N11" s="38"/>
      <c r="O11" s="38"/>
      <c r="P11" s="38"/>
      <c r="Q11" s="38"/>
      <c r="R11" s="38"/>
      <c r="S11" s="38"/>
      <c r="T11" s="38"/>
      <c r="U11" s="38"/>
      <c r="V11" s="38"/>
      <c r="W11" s="38"/>
      <c r="X11" s="39" t="s">
        <v>8</v>
      </c>
    </row>
    <row r="12" spans="1:24" x14ac:dyDescent="0.25">
      <c r="B12" s="3" t="s">
        <v>20</v>
      </c>
      <c r="V12" s="27"/>
      <c r="W12" s="27"/>
      <c r="X12" s="27"/>
    </row>
    <row r="13" spans="1:24" ht="15.75" thickBot="1" x14ac:dyDescent="0.3">
      <c r="V13" s="27"/>
      <c r="W13" s="27"/>
      <c r="X13" s="27"/>
    </row>
    <row r="14" spans="1:24" s="45" customFormat="1" ht="30.75" thickBot="1" x14ac:dyDescent="0.3">
      <c r="A14" s="40" t="s">
        <v>23</v>
      </c>
      <c r="B14" s="41" t="s">
        <v>2</v>
      </c>
      <c r="C14" s="77" t="s">
        <v>26</v>
      </c>
      <c r="D14" s="42" t="s">
        <v>21</v>
      </c>
      <c r="E14" s="41" t="s">
        <v>22</v>
      </c>
      <c r="F14" s="41" t="s">
        <v>5</v>
      </c>
      <c r="G14" s="43" t="s">
        <v>24</v>
      </c>
      <c r="H14" s="44" t="s">
        <v>17</v>
      </c>
    </row>
    <row r="15" spans="1:24" x14ac:dyDescent="0.25">
      <c r="A15" s="46">
        <v>1</v>
      </c>
      <c r="B15" s="47">
        <f ca="1">C6+1</f>
        <v>44042</v>
      </c>
      <c r="C15" s="48">
        <v>170</v>
      </c>
      <c r="D15" s="15">
        <f>C15-C5</f>
        <v>0</v>
      </c>
      <c r="E15" s="15">
        <f>C15-C5</f>
        <v>0</v>
      </c>
      <c r="F15" s="49">
        <f ca="1">C5+C9</f>
        <v>169.66666666666666</v>
      </c>
      <c r="G15" s="50">
        <f t="shared" ref="G15:G26" ca="1" si="0">IF(ISBLANK(C15),"",F15-C15)</f>
        <v>-0.33333333333334281</v>
      </c>
      <c r="H15" s="53">
        <f t="shared" ref="H15:H44" si="1">IF(ISBLANK(C15)," ",C15/2.2046244202/($H$5/100*2.54)^2)</f>
        <v>25.104333342277382</v>
      </c>
    </row>
    <row r="16" spans="1:24" x14ac:dyDescent="0.25">
      <c r="A16" s="13">
        <f>A15+1</f>
        <v>2</v>
      </c>
      <c r="B16" s="51">
        <f ca="1">B15+1</f>
        <v>44043</v>
      </c>
      <c r="C16" s="14">
        <f ca="1">C15-RANDBETWEEN(0,100)/50+0.5</f>
        <v>168.9</v>
      </c>
      <c r="D16" s="15">
        <f t="shared" ref="D16:D79" ca="1" si="2">IF(ISBLANK(C16),"",C16-C15)</f>
        <v>-1.0999999999999943</v>
      </c>
      <c r="E16" s="15">
        <f ca="1">IF(ISBLANK(C16),,C16-C$5)</f>
        <v>-1.0999999999999943</v>
      </c>
      <c r="F16" s="52">
        <f ca="1">IF(F15&gt;F$5,F15+C$9,0)</f>
        <v>169.33333333333331</v>
      </c>
      <c r="G16" s="50">
        <f t="shared" ca="1" si="0"/>
        <v>0.4333333333333087</v>
      </c>
      <c r="H16" s="53">
        <f t="shared" ca="1" si="1"/>
        <v>24.94189353829794</v>
      </c>
    </row>
    <row r="17" spans="1:8" x14ac:dyDescent="0.25">
      <c r="A17" s="13">
        <f t="shared" ref="A17:B80" si="3">A16+1</f>
        <v>3</v>
      </c>
      <c r="B17" s="51">
        <f t="shared" ca="1" si="3"/>
        <v>44044</v>
      </c>
      <c r="C17" s="14">
        <f ca="1">C16-RANDBETWEEN(0,100)/50+0.4</f>
        <v>169</v>
      </c>
      <c r="D17" s="15">
        <f t="shared" ca="1" si="2"/>
        <v>9.9999999999994316E-2</v>
      </c>
      <c r="E17" s="15">
        <f t="shared" ref="E17:E80" ca="1" si="4">IF(ISBLANK(C17),,C17-C$5)</f>
        <v>-1</v>
      </c>
      <c r="F17" s="52">
        <f t="shared" ref="F17:F80" ca="1" si="5">IF(F16&gt;F$5,F16+C$9,0)</f>
        <v>168.99999999999997</v>
      </c>
      <c r="G17" s="50">
        <f t="shared" ca="1" si="0"/>
        <v>-2.8421709430404007E-14</v>
      </c>
      <c r="H17" s="53">
        <f t="shared" ca="1" si="1"/>
        <v>24.95666079320516</v>
      </c>
    </row>
    <row r="18" spans="1:8" x14ac:dyDescent="0.25">
      <c r="A18" s="13">
        <f t="shared" si="3"/>
        <v>4</v>
      </c>
      <c r="B18" s="51">
        <f t="shared" ca="1" si="3"/>
        <v>44045</v>
      </c>
      <c r="C18" s="14">
        <f t="shared" ref="C18:C44" ca="1" si="6">C17-RANDBETWEEN(0,100)/50+0.4</f>
        <v>168.14000000000001</v>
      </c>
      <c r="D18" s="15">
        <f t="shared" ca="1" si="2"/>
        <v>-0.85999999999998522</v>
      </c>
      <c r="E18" s="15">
        <f t="shared" ca="1" si="4"/>
        <v>-1.8599999999999852</v>
      </c>
      <c r="F18" s="52">
        <f t="shared" ca="1" si="5"/>
        <v>168.66666666666663</v>
      </c>
      <c r="G18" s="50">
        <f t="shared" ca="1" si="0"/>
        <v>0.52666666666661399</v>
      </c>
      <c r="H18" s="53">
        <f t="shared" ca="1" si="1"/>
        <v>24.829662401003052</v>
      </c>
    </row>
    <row r="19" spans="1:8" x14ac:dyDescent="0.25">
      <c r="A19" s="13">
        <f t="shared" si="3"/>
        <v>5</v>
      </c>
      <c r="B19" s="51">
        <f t="shared" ca="1" si="3"/>
        <v>44046</v>
      </c>
      <c r="C19" s="14">
        <f t="shared" ca="1" si="6"/>
        <v>166.74</v>
      </c>
      <c r="D19" s="15">
        <f t="shared" ca="1" si="2"/>
        <v>-1.4000000000000057</v>
      </c>
      <c r="E19" s="15">
        <f t="shared" ca="1" si="4"/>
        <v>-3.2599999999999909</v>
      </c>
      <c r="F19" s="52">
        <f t="shared" ca="1" si="5"/>
        <v>168.33333333333329</v>
      </c>
      <c r="G19" s="50">
        <f t="shared" ca="1" si="0"/>
        <v>1.5933333333332769</v>
      </c>
      <c r="H19" s="53">
        <f t="shared" ca="1" si="1"/>
        <v>24.622920832301944</v>
      </c>
    </row>
    <row r="20" spans="1:8" x14ac:dyDescent="0.25">
      <c r="A20" s="13">
        <f t="shared" si="3"/>
        <v>6</v>
      </c>
      <c r="B20" s="51">
        <f t="shared" ca="1" si="3"/>
        <v>44047</v>
      </c>
      <c r="C20" s="14">
        <f t="shared" ca="1" si="6"/>
        <v>165.68</v>
      </c>
      <c r="D20" s="15">
        <f t="shared" ca="1" si="2"/>
        <v>-1.0600000000000023</v>
      </c>
      <c r="E20" s="15">
        <f t="shared" ca="1" si="4"/>
        <v>-4.3199999999999932</v>
      </c>
      <c r="F20" s="52">
        <f t="shared" ca="1" si="5"/>
        <v>167.99999999999994</v>
      </c>
      <c r="G20" s="50">
        <f t="shared" ca="1" si="0"/>
        <v>2.3199999999999363</v>
      </c>
      <c r="H20" s="53">
        <f t="shared" ca="1" si="1"/>
        <v>24.466387930285389</v>
      </c>
    </row>
    <row r="21" spans="1:8" x14ac:dyDescent="0.25">
      <c r="A21" s="13">
        <f t="shared" si="3"/>
        <v>7</v>
      </c>
      <c r="B21" s="51">
        <f t="shared" ca="1" si="3"/>
        <v>44048</v>
      </c>
      <c r="C21" s="14">
        <f t="shared" ca="1" si="6"/>
        <v>164.08</v>
      </c>
      <c r="D21" s="15">
        <f t="shared" ca="1" si="2"/>
        <v>-1.5999999999999943</v>
      </c>
      <c r="E21" s="15">
        <f t="shared" ca="1" si="4"/>
        <v>-5.9199999999999875</v>
      </c>
      <c r="F21" s="52">
        <f t="shared" ca="1" si="5"/>
        <v>167.6666666666666</v>
      </c>
      <c r="G21" s="50">
        <f t="shared" ca="1" si="0"/>
        <v>3.5866666666665878</v>
      </c>
      <c r="H21" s="53">
        <f t="shared" ca="1" si="1"/>
        <v>24.230111851769838</v>
      </c>
    </row>
    <row r="22" spans="1:8" x14ac:dyDescent="0.25">
      <c r="A22" s="13">
        <f t="shared" si="3"/>
        <v>8</v>
      </c>
      <c r="B22" s="51">
        <f t="shared" ca="1" si="3"/>
        <v>44049</v>
      </c>
      <c r="C22" s="14">
        <f t="shared" ca="1" si="6"/>
        <v>163.10000000000002</v>
      </c>
      <c r="D22" s="15">
        <f t="shared" ca="1" si="2"/>
        <v>-0.97999999999998977</v>
      </c>
      <c r="E22" s="15">
        <f t="shared" ca="1" si="4"/>
        <v>-6.8999999999999773</v>
      </c>
      <c r="F22" s="52">
        <f t="shared" ca="1" si="5"/>
        <v>167.33333333333326</v>
      </c>
      <c r="G22" s="50">
        <f t="shared" ca="1" si="0"/>
        <v>4.2333333333332348</v>
      </c>
      <c r="H22" s="53">
        <f t="shared" ca="1" si="1"/>
        <v>24.085392753679066</v>
      </c>
    </row>
    <row r="23" spans="1:8" x14ac:dyDescent="0.25">
      <c r="A23" s="13">
        <f t="shared" si="3"/>
        <v>9</v>
      </c>
      <c r="B23" s="51">
        <f t="shared" ca="1" si="3"/>
        <v>44050</v>
      </c>
      <c r="C23" s="14">
        <f t="shared" ca="1" si="6"/>
        <v>162.40000000000003</v>
      </c>
      <c r="D23" s="15">
        <f t="shared" ca="1" si="2"/>
        <v>-0.69999999999998863</v>
      </c>
      <c r="E23" s="15">
        <f t="shared" ca="1" si="4"/>
        <v>-7.5999999999999659</v>
      </c>
      <c r="F23" s="52">
        <f t="shared" ca="1" si="5"/>
        <v>166.99999999999991</v>
      </c>
      <c r="G23" s="50">
        <f t="shared" ca="1" si="0"/>
        <v>4.5999999999998806</v>
      </c>
      <c r="H23" s="53">
        <f t="shared" ca="1" si="1"/>
        <v>23.982021969328514</v>
      </c>
    </row>
    <row r="24" spans="1:8" x14ac:dyDescent="0.25">
      <c r="A24" s="13">
        <f t="shared" si="3"/>
        <v>10</v>
      </c>
      <c r="B24" s="51">
        <f t="shared" ca="1" si="3"/>
        <v>44051</v>
      </c>
      <c r="C24" s="14">
        <f t="shared" ca="1" si="6"/>
        <v>162.54000000000005</v>
      </c>
      <c r="D24" s="15">
        <f t="shared" ca="1" si="2"/>
        <v>0.14000000000001478</v>
      </c>
      <c r="E24" s="15">
        <f t="shared" ca="1" si="4"/>
        <v>-7.4599999999999511</v>
      </c>
      <c r="F24" s="52">
        <f t="shared" ca="1" si="5"/>
        <v>166.66666666666657</v>
      </c>
      <c r="G24" s="50">
        <f t="shared" ca="1" si="0"/>
        <v>4.126666666666523</v>
      </c>
      <c r="H24" s="53">
        <f t="shared" ca="1" si="1"/>
        <v>24.002696126198625</v>
      </c>
    </row>
    <row r="25" spans="1:8" x14ac:dyDescent="0.25">
      <c r="A25" s="13">
        <f t="shared" si="3"/>
        <v>11</v>
      </c>
      <c r="B25" s="51">
        <f t="shared" ca="1" si="3"/>
        <v>44052</v>
      </c>
      <c r="C25" s="14">
        <f t="shared" ca="1" si="6"/>
        <v>162.36000000000004</v>
      </c>
      <c r="D25" s="15">
        <f t="shared" ca="1" si="2"/>
        <v>-0.18000000000000682</v>
      </c>
      <c r="E25" s="15">
        <f t="shared" ca="1" si="4"/>
        <v>-7.6399999999999579</v>
      </c>
      <c r="F25" s="52">
        <f t="shared" ca="1" si="5"/>
        <v>166.33333333333323</v>
      </c>
      <c r="G25" s="50">
        <f t="shared" ca="1" si="0"/>
        <v>3.9733333333331871</v>
      </c>
      <c r="H25" s="53">
        <f t="shared" ca="1" si="1"/>
        <v>23.976115067365622</v>
      </c>
    </row>
    <row r="26" spans="1:8" x14ac:dyDescent="0.25">
      <c r="A26" s="13">
        <f t="shared" si="3"/>
        <v>12</v>
      </c>
      <c r="B26" s="51">
        <f t="shared" ca="1" si="3"/>
        <v>44053</v>
      </c>
      <c r="C26" s="14">
        <f t="shared" ca="1" si="6"/>
        <v>162.28000000000006</v>
      </c>
      <c r="D26" s="15">
        <f t="shared" ca="1" si="2"/>
        <v>-7.9999999999984084E-2</v>
      </c>
      <c r="E26" s="15">
        <f t="shared" ca="1" si="4"/>
        <v>-7.719999999999942</v>
      </c>
      <c r="F26" s="52">
        <f t="shared" ca="1" si="5"/>
        <v>165.99999999999989</v>
      </c>
      <c r="G26" s="50">
        <f t="shared" ca="1" si="0"/>
        <v>3.7199999999998283</v>
      </c>
      <c r="H26" s="53">
        <f t="shared" ca="1" si="1"/>
        <v>23.96430126343985</v>
      </c>
    </row>
    <row r="27" spans="1:8" x14ac:dyDescent="0.25">
      <c r="A27" s="13">
        <f t="shared" si="3"/>
        <v>13</v>
      </c>
      <c r="B27" s="51">
        <f t="shared" ca="1" si="3"/>
        <v>44054</v>
      </c>
      <c r="C27" s="14">
        <f t="shared" ca="1" si="6"/>
        <v>161.08000000000007</v>
      </c>
      <c r="D27" s="15">
        <f t="shared" ca="1" si="2"/>
        <v>-1.1999999999999886</v>
      </c>
      <c r="E27" s="15">
        <f t="shared" ca="1" si="4"/>
        <v>-8.9199999999999307</v>
      </c>
      <c r="F27" s="52">
        <f t="shared" ca="1" si="5"/>
        <v>165.66666666666654</v>
      </c>
      <c r="G27" s="50">
        <f ca="1">IF(ISBLANK(C27),"",F27-C27)</f>
        <v>4.5866666666664742</v>
      </c>
      <c r="H27" s="53">
        <f t="shared" ca="1" si="1"/>
        <v>23.787094204553188</v>
      </c>
    </row>
    <row r="28" spans="1:8" x14ac:dyDescent="0.25">
      <c r="A28" s="13">
        <f t="shared" si="3"/>
        <v>14</v>
      </c>
      <c r="B28" s="51">
        <f t="shared" ca="1" si="3"/>
        <v>44055</v>
      </c>
      <c r="C28" s="14">
        <f t="shared" ca="1" si="6"/>
        <v>160.54000000000008</v>
      </c>
      <c r="D28" s="15">
        <f t="shared" ca="1" si="2"/>
        <v>-0.53999999999999204</v>
      </c>
      <c r="E28" s="15">
        <f t="shared" ca="1" si="4"/>
        <v>-9.4599999999999227</v>
      </c>
      <c r="F28" s="52">
        <f t="shared" ca="1" si="5"/>
        <v>165.3333333333332</v>
      </c>
      <c r="G28" s="50">
        <f t="shared" ref="G28:G91" ca="1" si="7">IF(ISBLANK(C28),"",F28-C28)</f>
        <v>4.7933333333331234</v>
      </c>
      <c r="H28" s="53">
        <f t="shared" ca="1" si="1"/>
        <v>23.707351028054191</v>
      </c>
    </row>
    <row r="29" spans="1:8" x14ac:dyDescent="0.25">
      <c r="A29" s="13">
        <f t="shared" si="3"/>
        <v>15</v>
      </c>
      <c r="B29" s="51">
        <f t="shared" ca="1" si="3"/>
        <v>44056</v>
      </c>
      <c r="C29" s="14">
        <f t="shared" ca="1" si="6"/>
        <v>160.50000000000009</v>
      </c>
      <c r="D29" s="15">
        <f t="shared" ca="1" si="2"/>
        <v>-3.9999999999992042E-2</v>
      </c>
      <c r="E29" s="15">
        <f ca="1">IF(ISBLANK(C29),,C29-C$5)</f>
        <v>-9.4999999999999147</v>
      </c>
      <c r="F29" s="52">
        <f t="shared" ca="1" si="5"/>
        <v>164.99999999999986</v>
      </c>
      <c r="G29" s="50">
        <f t="shared" ca="1" si="7"/>
        <v>4.4999999999997726</v>
      </c>
      <c r="H29" s="53">
        <f t="shared" ca="1" si="1"/>
        <v>23.7014441260913</v>
      </c>
    </row>
    <row r="30" spans="1:8" x14ac:dyDescent="0.25">
      <c r="A30" s="13">
        <f t="shared" si="3"/>
        <v>16</v>
      </c>
      <c r="B30" s="51">
        <f t="shared" ca="1" si="3"/>
        <v>44057</v>
      </c>
      <c r="C30" s="14">
        <f t="shared" ca="1" si="6"/>
        <v>159.28000000000009</v>
      </c>
      <c r="D30" s="15">
        <f t="shared" ca="1" si="2"/>
        <v>-1.2199999999999989</v>
      </c>
      <c r="E30" s="15">
        <f t="shared" ca="1" si="4"/>
        <v>-10.719999999999914</v>
      </c>
      <c r="F30" s="52">
        <f t="shared" ca="1" si="5"/>
        <v>164.66666666666652</v>
      </c>
      <c r="G30" s="50">
        <f t="shared" ca="1" si="7"/>
        <v>5.3866666666664287</v>
      </c>
      <c r="H30" s="53">
        <f t="shared" ca="1" si="1"/>
        <v>23.521283616223194</v>
      </c>
    </row>
    <row r="31" spans="1:8" x14ac:dyDescent="0.25">
      <c r="A31" s="13">
        <f t="shared" si="3"/>
        <v>17</v>
      </c>
      <c r="B31" s="51">
        <f t="shared" ca="1" si="3"/>
        <v>44058</v>
      </c>
      <c r="C31" s="14">
        <f t="shared" ca="1" si="6"/>
        <v>158.00000000000009</v>
      </c>
      <c r="D31" s="15">
        <f t="shared" ca="1" si="2"/>
        <v>-1.2800000000000011</v>
      </c>
      <c r="E31" s="15">
        <f t="shared" ca="1" si="4"/>
        <v>-11.999999999999915</v>
      </c>
      <c r="F31" s="52">
        <f t="shared" ca="1" si="5"/>
        <v>164.33333333333317</v>
      </c>
      <c r="G31" s="50">
        <f t="shared" ca="1" si="7"/>
        <v>6.333333333333087</v>
      </c>
      <c r="H31" s="53">
        <f t="shared" ca="1" si="1"/>
        <v>23.332262753410753</v>
      </c>
    </row>
    <row r="32" spans="1:8" x14ac:dyDescent="0.25">
      <c r="A32" s="13">
        <f t="shared" si="3"/>
        <v>18</v>
      </c>
      <c r="B32" s="51">
        <f t="shared" ca="1" si="3"/>
        <v>44059</v>
      </c>
      <c r="C32" s="14">
        <f t="shared" ca="1" si="6"/>
        <v>156.44000000000008</v>
      </c>
      <c r="D32" s="15">
        <f t="shared" ca="1" si="2"/>
        <v>-1.5600000000000023</v>
      </c>
      <c r="E32" s="15">
        <f t="shared" ca="1" si="4"/>
        <v>-13.559999999999917</v>
      </c>
      <c r="F32" s="52">
        <f t="shared" ca="1" si="5"/>
        <v>163.99999999999983</v>
      </c>
      <c r="G32" s="50">
        <f t="shared" ca="1" si="7"/>
        <v>7.5599999999997465</v>
      </c>
      <c r="H32" s="53">
        <f t="shared" ca="1" si="1"/>
        <v>23.101893576858089</v>
      </c>
    </row>
    <row r="33" spans="1:8" x14ac:dyDescent="0.25">
      <c r="A33" s="13">
        <f t="shared" si="3"/>
        <v>19</v>
      </c>
      <c r="B33" s="51">
        <f t="shared" ca="1" si="3"/>
        <v>44060</v>
      </c>
      <c r="C33" s="14">
        <f t="shared" ca="1" si="6"/>
        <v>155.0800000000001</v>
      </c>
      <c r="D33" s="15">
        <f t="shared" ca="1" si="2"/>
        <v>-1.3599999999999852</v>
      </c>
      <c r="E33" s="15">
        <f t="shared" ca="1" si="4"/>
        <v>-14.919999999999902</v>
      </c>
      <c r="F33" s="52">
        <f t="shared" ca="1" si="5"/>
        <v>163.66666666666649</v>
      </c>
      <c r="G33" s="50">
        <f t="shared" ca="1" si="7"/>
        <v>8.5866666666663889</v>
      </c>
      <c r="H33" s="53">
        <f t="shared" ca="1" si="1"/>
        <v>22.901058910119872</v>
      </c>
    </row>
    <row r="34" spans="1:8" x14ac:dyDescent="0.25">
      <c r="A34" s="13">
        <f t="shared" si="3"/>
        <v>20</v>
      </c>
      <c r="B34" s="51">
        <f t="shared" ca="1" si="3"/>
        <v>44061</v>
      </c>
      <c r="C34" s="14">
        <f t="shared" ca="1" si="6"/>
        <v>155.00000000000011</v>
      </c>
      <c r="D34" s="15">
        <f t="shared" ca="1" si="2"/>
        <v>-7.9999999999984084E-2</v>
      </c>
      <c r="E34" s="15">
        <f t="shared" ca="1" si="4"/>
        <v>-14.999999999999886</v>
      </c>
      <c r="F34" s="52">
        <f t="shared" ca="1" si="5"/>
        <v>163.33333333333314</v>
      </c>
      <c r="G34" s="50">
        <f t="shared" ca="1" si="7"/>
        <v>8.3333333333330302</v>
      </c>
      <c r="H34" s="53">
        <f t="shared" ca="1" si="1"/>
        <v>22.8892451061941</v>
      </c>
    </row>
    <row r="35" spans="1:8" x14ac:dyDescent="0.25">
      <c r="A35" s="13">
        <f t="shared" si="3"/>
        <v>21</v>
      </c>
      <c r="B35" s="51">
        <f t="shared" ca="1" si="3"/>
        <v>44062</v>
      </c>
      <c r="C35" s="14">
        <f t="shared" ca="1" si="6"/>
        <v>153.56000000000012</v>
      </c>
      <c r="D35" s="15">
        <f t="shared" ca="1" si="2"/>
        <v>-1.4399999999999977</v>
      </c>
      <c r="E35" s="15">
        <f t="shared" ca="1" si="4"/>
        <v>-16.439999999999884</v>
      </c>
      <c r="F35" s="52">
        <f t="shared" ca="1" si="5"/>
        <v>162.9999999999998</v>
      </c>
      <c r="G35" s="50">
        <f t="shared" ca="1" si="7"/>
        <v>9.4399999999996851</v>
      </c>
      <c r="H35" s="53">
        <f t="shared" ca="1" si="1"/>
        <v>22.676596635530103</v>
      </c>
    </row>
    <row r="36" spans="1:8" x14ac:dyDescent="0.25">
      <c r="A36" s="13">
        <f t="shared" si="3"/>
        <v>22</v>
      </c>
      <c r="B36" s="51">
        <f t="shared" ca="1" si="3"/>
        <v>44063</v>
      </c>
      <c r="C36" s="14">
        <f t="shared" ca="1" si="6"/>
        <v>152.10000000000011</v>
      </c>
      <c r="D36" s="15">
        <f t="shared" ca="1" si="2"/>
        <v>-1.460000000000008</v>
      </c>
      <c r="E36" s="15">
        <f t="shared" ca="1" si="4"/>
        <v>-17.899999999999892</v>
      </c>
      <c r="F36" s="52">
        <f t="shared" ca="1" si="5"/>
        <v>162.66666666666646</v>
      </c>
      <c r="G36" s="50">
        <f t="shared" ca="1" si="7"/>
        <v>10.56666666666635</v>
      </c>
      <c r="H36" s="53">
        <f t="shared" ca="1" si="1"/>
        <v>22.460994713884656</v>
      </c>
    </row>
    <row r="37" spans="1:8" x14ac:dyDescent="0.25">
      <c r="A37" s="13">
        <f t="shared" si="3"/>
        <v>23</v>
      </c>
      <c r="B37" s="51">
        <f t="shared" ca="1" si="3"/>
        <v>44064</v>
      </c>
      <c r="C37" s="14">
        <f t="shared" ca="1" si="6"/>
        <v>152.18000000000012</v>
      </c>
      <c r="D37" s="15">
        <f t="shared" ca="1" si="2"/>
        <v>8.0000000000012506E-2</v>
      </c>
      <c r="E37" s="15">
        <f t="shared" ca="1" si="4"/>
        <v>-17.819999999999879</v>
      </c>
      <c r="F37" s="52">
        <f t="shared" ca="1" si="5"/>
        <v>162.33333333333312</v>
      </c>
      <c r="G37" s="50">
        <f t="shared" ca="1" si="7"/>
        <v>10.153333333332995</v>
      </c>
      <c r="H37" s="53">
        <f t="shared" ca="1" si="1"/>
        <v>22.472808517810439</v>
      </c>
    </row>
    <row r="38" spans="1:8" x14ac:dyDescent="0.25">
      <c r="A38" s="13">
        <f t="shared" si="3"/>
        <v>24</v>
      </c>
      <c r="B38" s="51">
        <f t="shared" ca="1" si="3"/>
        <v>44065</v>
      </c>
      <c r="C38" s="14">
        <f t="shared" ca="1" si="6"/>
        <v>152.54000000000013</v>
      </c>
      <c r="D38" s="15">
        <f t="shared" ca="1" si="2"/>
        <v>0.36000000000001364</v>
      </c>
      <c r="E38" s="15">
        <f t="shared" ca="1" si="4"/>
        <v>-17.459999999999866</v>
      </c>
      <c r="F38" s="52">
        <f t="shared" ca="1" si="5"/>
        <v>161.99999999999977</v>
      </c>
      <c r="G38" s="50">
        <f t="shared" ca="1" si="7"/>
        <v>9.4599999999996385</v>
      </c>
      <c r="H38" s="53">
        <f t="shared" ca="1" si="1"/>
        <v>22.525970635476437</v>
      </c>
    </row>
    <row r="39" spans="1:8" x14ac:dyDescent="0.25">
      <c r="A39" s="13">
        <f t="shared" si="3"/>
        <v>25</v>
      </c>
      <c r="B39" s="51">
        <f t="shared" ca="1" si="3"/>
        <v>44066</v>
      </c>
      <c r="C39" s="14">
        <f t="shared" ca="1" si="6"/>
        <v>152.86000000000013</v>
      </c>
      <c r="D39" s="15">
        <f t="shared" ca="1" si="2"/>
        <v>0.31999999999999318</v>
      </c>
      <c r="E39" s="15">
        <f t="shared" ca="1" si="4"/>
        <v>-17.139999999999873</v>
      </c>
      <c r="F39" s="52">
        <f t="shared" ca="1" si="5"/>
        <v>161.66666666666643</v>
      </c>
      <c r="G39" s="50">
        <f t="shared" ca="1" si="7"/>
        <v>8.8066666666663025</v>
      </c>
      <c r="H39" s="53">
        <f t="shared" ca="1" si="1"/>
        <v>22.573225851179547</v>
      </c>
    </row>
    <row r="40" spans="1:8" x14ac:dyDescent="0.25">
      <c r="A40" s="13">
        <f t="shared" si="3"/>
        <v>26</v>
      </c>
      <c r="B40" s="51">
        <f t="shared" ca="1" si="3"/>
        <v>44067</v>
      </c>
      <c r="C40" s="14">
        <f t="shared" ca="1" si="6"/>
        <v>151.36000000000013</v>
      </c>
      <c r="D40" s="15">
        <f t="shared" ca="1" si="2"/>
        <v>-1.5</v>
      </c>
      <c r="E40" s="15">
        <f t="shared" ca="1" si="4"/>
        <v>-18.639999999999873</v>
      </c>
      <c r="F40" s="52">
        <f t="shared" ca="1" si="5"/>
        <v>161.33333333333309</v>
      </c>
      <c r="G40" s="50">
        <f t="shared" ca="1" si="7"/>
        <v>9.9733333333329597</v>
      </c>
      <c r="H40" s="53">
        <f t="shared" ca="1" si="1"/>
        <v>22.351717027571219</v>
      </c>
    </row>
    <row r="41" spans="1:8" x14ac:dyDescent="0.25">
      <c r="A41" s="13">
        <f t="shared" si="3"/>
        <v>27</v>
      </c>
      <c r="B41" s="51">
        <f t="shared" ca="1" si="3"/>
        <v>44068</v>
      </c>
      <c r="C41" s="14">
        <f t="shared" ca="1" si="6"/>
        <v>151.22000000000014</v>
      </c>
      <c r="D41" s="15">
        <f t="shared" ca="1" si="2"/>
        <v>-0.13999999999998636</v>
      </c>
      <c r="E41" s="15">
        <f t="shared" ca="1" si="4"/>
        <v>-18.779999999999859</v>
      </c>
      <c r="F41" s="52">
        <f t="shared" ca="1" si="5"/>
        <v>160.99999999999974</v>
      </c>
      <c r="G41" s="50">
        <f t="shared" ca="1" si="7"/>
        <v>9.7799999999996032</v>
      </c>
      <c r="H41" s="53">
        <f t="shared" ca="1" si="1"/>
        <v>22.331042870701108</v>
      </c>
    </row>
    <row r="42" spans="1:8" x14ac:dyDescent="0.25">
      <c r="A42" s="13">
        <f t="shared" si="3"/>
        <v>28</v>
      </c>
      <c r="B42" s="51">
        <f t="shared" ca="1" si="3"/>
        <v>44069</v>
      </c>
      <c r="C42" s="14">
        <f t="shared" ca="1" si="6"/>
        <v>149.88000000000014</v>
      </c>
      <c r="D42" s="15">
        <f t="shared" ca="1" si="2"/>
        <v>-1.3400000000000034</v>
      </c>
      <c r="E42" s="15">
        <f t="shared" ca="1" si="4"/>
        <v>-20.119999999999862</v>
      </c>
      <c r="F42" s="52">
        <f t="shared" ca="1" si="5"/>
        <v>160.6666666666664</v>
      </c>
      <c r="G42" s="50">
        <f t="shared" ca="1" si="7"/>
        <v>10.786666666666264</v>
      </c>
      <c r="H42" s="53">
        <f t="shared" ca="1" si="1"/>
        <v>22.133161654944335</v>
      </c>
    </row>
    <row r="43" spans="1:8" x14ac:dyDescent="0.25">
      <c r="A43" s="13">
        <f t="shared" si="3"/>
        <v>29</v>
      </c>
      <c r="B43" s="51">
        <f t="shared" ca="1" si="3"/>
        <v>44070</v>
      </c>
      <c r="C43" s="14">
        <f t="shared" ca="1" si="6"/>
        <v>150.24000000000015</v>
      </c>
      <c r="D43" s="15">
        <f t="shared" ca="1" si="2"/>
        <v>0.36000000000001364</v>
      </c>
      <c r="E43" s="15">
        <f t="shared" ca="1" si="4"/>
        <v>-19.759999999999849</v>
      </c>
      <c r="F43" s="52">
        <f t="shared" ca="1" si="5"/>
        <v>160.33333333333306</v>
      </c>
      <c r="G43" s="50">
        <f t="shared" ca="1" si="7"/>
        <v>10.093333333332907</v>
      </c>
      <c r="H43" s="53">
        <f t="shared" ca="1" si="1"/>
        <v>22.18632377261034</v>
      </c>
    </row>
    <row r="44" spans="1:8" x14ac:dyDescent="0.25">
      <c r="A44" s="13">
        <f t="shared" si="3"/>
        <v>30</v>
      </c>
      <c r="B44" s="51">
        <f t="shared" ca="1" si="3"/>
        <v>44071</v>
      </c>
      <c r="C44" s="14">
        <f t="shared" ca="1" si="6"/>
        <v>148.98000000000016</v>
      </c>
      <c r="D44" s="15">
        <f t="shared" ca="1" si="2"/>
        <v>-1.2599999999999909</v>
      </c>
      <c r="E44" s="15">
        <f t="shared" ca="1" si="4"/>
        <v>-21.01999999999984</v>
      </c>
      <c r="F44" s="52">
        <f t="shared" ca="1" si="5"/>
        <v>159.99999999999972</v>
      </c>
      <c r="G44" s="50">
        <f t="shared" ca="1" si="7"/>
        <v>11.019999999999555</v>
      </c>
      <c r="H44" s="53">
        <f t="shared" ca="1" si="1"/>
        <v>22.000256360779343</v>
      </c>
    </row>
    <row r="45" spans="1:8" x14ac:dyDescent="0.25">
      <c r="A45" s="13">
        <f t="shared" si="3"/>
        <v>31</v>
      </c>
      <c r="B45" s="51">
        <f t="shared" ca="1" si="3"/>
        <v>44072</v>
      </c>
      <c r="C45" s="14"/>
      <c r="D45" s="15" t="str">
        <f t="shared" si="2"/>
        <v/>
      </c>
      <c r="E45" s="15">
        <f t="shared" si="4"/>
        <v>0</v>
      </c>
      <c r="F45" s="52">
        <f t="shared" ca="1" si="5"/>
        <v>159.66666666666637</v>
      </c>
      <c r="G45" s="50" t="str">
        <f t="shared" si="7"/>
        <v/>
      </c>
      <c r="H45" s="53" t="str">
        <f>IF(ISBLANK(C45)," ",C45/2.2046244202/($H$5/100*2.54)^2)</f>
        <v xml:space="preserve"> </v>
      </c>
    </row>
    <row r="46" spans="1:8" x14ac:dyDescent="0.25">
      <c r="A46" s="13">
        <f t="shared" si="3"/>
        <v>32</v>
      </c>
      <c r="B46" s="51">
        <f t="shared" ca="1" si="3"/>
        <v>44073</v>
      </c>
      <c r="C46" s="14"/>
      <c r="D46" s="15" t="str">
        <f t="shared" si="2"/>
        <v/>
      </c>
      <c r="E46" s="15">
        <f t="shared" si="4"/>
        <v>0</v>
      </c>
      <c r="F46" s="52">
        <f t="shared" ca="1" si="5"/>
        <v>159.33333333333303</v>
      </c>
      <c r="G46" s="50" t="str">
        <f t="shared" si="7"/>
        <v/>
      </c>
      <c r="H46" s="53" t="str">
        <f t="shared" ref="H46:H104" si="8">IF(ISBLANK(C46)," ",C46/2.2046244202/($H$5/100*2.54)^2)</f>
        <v xml:space="preserve"> </v>
      </c>
    </row>
    <row r="47" spans="1:8" x14ac:dyDescent="0.25">
      <c r="A47" s="13">
        <f t="shared" si="3"/>
        <v>33</v>
      </c>
      <c r="B47" s="51">
        <f t="shared" ca="1" si="3"/>
        <v>44074</v>
      </c>
      <c r="C47" s="14"/>
      <c r="D47" s="15" t="str">
        <f t="shared" si="2"/>
        <v/>
      </c>
      <c r="E47" s="15">
        <f t="shared" si="4"/>
        <v>0</v>
      </c>
      <c r="F47" s="52">
        <f t="shared" ca="1" si="5"/>
        <v>158.99999999999969</v>
      </c>
      <c r="G47" s="50" t="str">
        <f t="shared" si="7"/>
        <v/>
      </c>
      <c r="H47" s="53" t="str">
        <f t="shared" si="8"/>
        <v xml:space="preserve"> </v>
      </c>
    </row>
    <row r="48" spans="1:8" x14ac:dyDescent="0.25">
      <c r="A48" s="13">
        <f t="shared" si="3"/>
        <v>34</v>
      </c>
      <c r="B48" s="51">
        <f t="shared" ca="1" si="3"/>
        <v>44075</v>
      </c>
      <c r="C48" s="14"/>
      <c r="D48" s="15" t="str">
        <f t="shared" si="2"/>
        <v/>
      </c>
      <c r="E48" s="15">
        <f t="shared" si="4"/>
        <v>0</v>
      </c>
      <c r="F48" s="52">
        <f t="shared" ca="1" si="5"/>
        <v>158.66666666666634</v>
      </c>
      <c r="G48" s="50" t="str">
        <f t="shared" si="7"/>
        <v/>
      </c>
      <c r="H48" s="53" t="str">
        <f t="shared" si="8"/>
        <v xml:space="preserve"> </v>
      </c>
    </row>
    <row r="49" spans="1:8" x14ac:dyDescent="0.25">
      <c r="A49" s="13">
        <f t="shared" si="3"/>
        <v>35</v>
      </c>
      <c r="B49" s="51">
        <f t="shared" ca="1" si="3"/>
        <v>44076</v>
      </c>
      <c r="C49" s="14"/>
      <c r="D49" s="15" t="str">
        <f t="shared" si="2"/>
        <v/>
      </c>
      <c r="E49" s="15">
        <f t="shared" si="4"/>
        <v>0</v>
      </c>
      <c r="F49" s="52">
        <f t="shared" ca="1" si="5"/>
        <v>158.333333333333</v>
      </c>
      <c r="G49" s="50" t="str">
        <f t="shared" si="7"/>
        <v/>
      </c>
      <c r="H49" s="53" t="str">
        <f t="shared" si="8"/>
        <v xml:space="preserve"> </v>
      </c>
    </row>
    <row r="50" spans="1:8" x14ac:dyDescent="0.25">
      <c r="A50" s="13">
        <f t="shared" si="3"/>
        <v>36</v>
      </c>
      <c r="B50" s="51">
        <f t="shared" ca="1" si="3"/>
        <v>44077</v>
      </c>
      <c r="C50" s="14"/>
      <c r="D50" s="15" t="str">
        <f t="shared" si="2"/>
        <v/>
      </c>
      <c r="E50" s="15">
        <f t="shared" si="4"/>
        <v>0</v>
      </c>
      <c r="F50" s="52">
        <f t="shared" ca="1" si="5"/>
        <v>157.99999999999966</v>
      </c>
      <c r="G50" s="50" t="str">
        <f t="shared" si="7"/>
        <v/>
      </c>
      <c r="H50" s="53" t="str">
        <f t="shared" si="8"/>
        <v xml:space="preserve"> </v>
      </c>
    </row>
    <row r="51" spans="1:8" x14ac:dyDescent="0.25">
      <c r="A51" s="13">
        <f t="shared" si="3"/>
        <v>37</v>
      </c>
      <c r="B51" s="51">
        <f t="shared" ca="1" si="3"/>
        <v>44078</v>
      </c>
      <c r="C51" s="14"/>
      <c r="D51" s="15" t="str">
        <f t="shared" si="2"/>
        <v/>
      </c>
      <c r="E51" s="15">
        <f t="shared" si="4"/>
        <v>0</v>
      </c>
      <c r="F51" s="52">
        <f t="shared" ca="1" si="5"/>
        <v>157.66666666666632</v>
      </c>
      <c r="G51" s="50" t="str">
        <f t="shared" si="7"/>
        <v/>
      </c>
      <c r="H51" s="53" t="str">
        <f t="shared" si="8"/>
        <v xml:space="preserve"> </v>
      </c>
    </row>
    <row r="52" spans="1:8" x14ac:dyDescent="0.25">
      <c r="A52" s="13">
        <f t="shared" si="3"/>
        <v>38</v>
      </c>
      <c r="B52" s="51">
        <f t="shared" ca="1" si="3"/>
        <v>44079</v>
      </c>
      <c r="C52" s="14"/>
      <c r="D52" s="15" t="str">
        <f t="shared" si="2"/>
        <v/>
      </c>
      <c r="E52" s="15">
        <f t="shared" si="4"/>
        <v>0</v>
      </c>
      <c r="F52" s="52">
        <f t="shared" ca="1" si="5"/>
        <v>157.33333333333297</v>
      </c>
      <c r="G52" s="50" t="str">
        <f t="shared" si="7"/>
        <v/>
      </c>
      <c r="H52" s="53" t="str">
        <f t="shared" si="8"/>
        <v xml:space="preserve"> </v>
      </c>
    </row>
    <row r="53" spans="1:8" x14ac:dyDescent="0.25">
      <c r="A53" s="13">
        <f t="shared" si="3"/>
        <v>39</v>
      </c>
      <c r="B53" s="51">
        <f t="shared" ca="1" si="3"/>
        <v>44080</v>
      </c>
      <c r="C53" s="14"/>
      <c r="D53" s="15" t="str">
        <f t="shared" si="2"/>
        <v/>
      </c>
      <c r="E53" s="15">
        <f t="shared" si="4"/>
        <v>0</v>
      </c>
      <c r="F53" s="52">
        <f t="shared" ca="1" si="5"/>
        <v>156.99999999999963</v>
      </c>
      <c r="G53" s="50" t="str">
        <f t="shared" si="7"/>
        <v/>
      </c>
      <c r="H53" s="53" t="str">
        <f t="shared" si="8"/>
        <v xml:space="preserve"> </v>
      </c>
    </row>
    <row r="54" spans="1:8" x14ac:dyDescent="0.25">
      <c r="A54" s="13">
        <f t="shared" si="3"/>
        <v>40</v>
      </c>
      <c r="B54" s="51">
        <f t="shared" ca="1" si="3"/>
        <v>44081</v>
      </c>
      <c r="C54" s="14"/>
      <c r="D54" s="15" t="str">
        <f t="shared" si="2"/>
        <v/>
      </c>
      <c r="E54" s="15">
        <f t="shared" si="4"/>
        <v>0</v>
      </c>
      <c r="F54" s="52">
        <f t="shared" ca="1" si="5"/>
        <v>156.66666666666629</v>
      </c>
      <c r="G54" s="50" t="str">
        <f t="shared" si="7"/>
        <v/>
      </c>
      <c r="H54" s="53" t="str">
        <f t="shared" si="8"/>
        <v xml:space="preserve"> </v>
      </c>
    </row>
    <row r="55" spans="1:8" x14ac:dyDescent="0.25">
      <c r="A55" s="13">
        <f t="shared" si="3"/>
        <v>41</v>
      </c>
      <c r="B55" s="51">
        <f t="shared" ca="1" si="3"/>
        <v>44082</v>
      </c>
      <c r="C55" s="14"/>
      <c r="D55" s="15" t="str">
        <f t="shared" si="2"/>
        <v/>
      </c>
      <c r="E55" s="15">
        <f t="shared" si="4"/>
        <v>0</v>
      </c>
      <c r="F55" s="52">
        <f t="shared" ca="1" si="5"/>
        <v>156.33333333333294</v>
      </c>
      <c r="G55" s="50" t="str">
        <f t="shared" si="7"/>
        <v/>
      </c>
      <c r="H55" s="53" t="str">
        <f t="shared" si="8"/>
        <v xml:space="preserve"> </v>
      </c>
    </row>
    <row r="56" spans="1:8" x14ac:dyDescent="0.25">
      <c r="A56" s="13">
        <f t="shared" si="3"/>
        <v>42</v>
      </c>
      <c r="B56" s="51">
        <f t="shared" ca="1" si="3"/>
        <v>44083</v>
      </c>
      <c r="C56" s="14"/>
      <c r="D56" s="15" t="str">
        <f t="shared" si="2"/>
        <v/>
      </c>
      <c r="E56" s="15">
        <f t="shared" si="4"/>
        <v>0</v>
      </c>
      <c r="F56" s="52">
        <f t="shared" ca="1" si="5"/>
        <v>155.9999999999996</v>
      </c>
      <c r="G56" s="50" t="str">
        <f t="shared" si="7"/>
        <v/>
      </c>
      <c r="H56" s="53" t="str">
        <f t="shared" si="8"/>
        <v xml:space="preserve"> </v>
      </c>
    </row>
    <row r="57" spans="1:8" x14ac:dyDescent="0.25">
      <c r="A57" s="13">
        <f t="shared" si="3"/>
        <v>43</v>
      </c>
      <c r="B57" s="51">
        <f t="shared" ca="1" si="3"/>
        <v>44084</v>
      </c>
      <c r="C57" s="14"/>
      <c r="D57" s="15" t="str">
        <f t="shared" si="2"/>
        <v/>
      </c>
      <c r="E57" s="15">
        <f t="shared" si="4"/>
        <v>0</v>
      </c>
      <c r="F57" s="52">
        <f t="shared" ca="1" si="5"/>
        <v>155.66666666666626</v>
      </c>
      <c r="G57" s="50" t="str">
        <f t="shared" si="7"/>
        <v/>
      </c>
      <c r="H57" s="53" t="str">
        <f t="shared" si="8"/>
        <v xml:space="preserve"> </v>
      </c>
    </row>
    <row r="58" spans="1:8" x14ac:dyDescent="0.25">
      <c r="A58" s="13">
        <f t="shared" si="3"/>
        <v>44</v>
      </c>
      <c r="B58" s="51">
        <f t="shared" ca="1" si="3"/>
        <v>44085</v>
      </c>
      <c r="C58" s="14"/>
      <c r="D58" s="15" t="str">
        <f t="shared" si="2"/>
        <v/>
      </c>
      <c r="E58" s="15">
        <f t="shared" si="4"/>
        <v>0</v>
      </c>
      <c r="F58" s="52">
        <f t="shared" ca="1" si="5"/>
        <v>155.33333333333292</v>
      </c>
      <c r="G58" s="50" t="str">
        <f t="shared" si="7"/>
        <v/>
      </c>
      <c r="H58" s="53" t="str">
        <f t="shared" si="8"/>
        <v xml:space="preserve"> </v>
      </c>
    </row>
    <row r="59" spans="1:8" x14ac:dyDescent="0.25">
      <c r="A59" s="13">
        <f t="shared" si="3"/>
        <v>45</v>
      </c>
      <c r="B59" s="51">
        <f t="shared" ca="1" si="3"/>
        <v>44086</v>
      </c>
      <c r="C59" s="14"/>
      <c r="D59" s="15" t="str">
        <f t="shared" si="2"/>
        <v/>
      </c>
      <c r="E59" s="15">
        <f t="shared" si="4"/>
        <v>0</v>
      </c>
      <c r="F59" s="52">
        <f t="shared" ca="1" si="5"/>
        <v>154.99999999999957</v>
      </c>
      <c r="G59" s="50" t="str">
        <f t="shared" si="7"/>
        <v/>
      </c>
      <c r="H59" s="53" t="str">
        <f t="shared" si="8"/>
        <v xml:space="preserve"> </v>
      </c>
    </row>
    <row r="60" spans="1:8" x14ac:dyDescent="0.25">
      <c r="A60" s="13">
        <f t="shared" si="3"/>
        <v>46</v>
      </c>
      <c r="B60" s="51">
        <f t="shared" ca="1" si="3"/>
        <v>44087</v>
      </c>
      <c r="C60" s="14"/>
      <c r="D60" s="15" t="str">
        <f t="shared" si="2"/>
        <v/>
      </c>
      <c r="E60" s="15">
        <f t="shared" si="4"/>
        <v>0</v>
      </c>
      <c r="F60" s="52">
        <f t="shared" ca="1" si="5"/>
        <v>154.66666666666623</v>
      </c>
      <c r="G60" s="50" t="str">
        <f t="shared" si="7"/>
        <v/>
      </c>
      <c r="H60" s="53" t="str">
        <f t="shared" si="8"/>
        <v xml:space="preserve"> </v>
      </c>
    </row>
    <row r="61" spans="1:8" x14ac:dyDescent="0.25">
      <c r="A61" s="13">
        <f t="shared" si="3"/>
        <v>47</v>
      </c>
      <c r="B61" s="51">
        <f t="shared" ca="1" si="3"/>
        <v>44088</v>
      </c>
      <c r="C61" s="14"/>
      <c r="D61" s="15" t="str">
        <f t="shared" si="2"/>
        <v/>
      </c>
      <c r="E61" s="15">
        <f t="shared" si="4"/>
        <v>0</v>
      </c>
      <c r="F61" s="52">
        <f t="shared" ca="1" si="5"/>
        <v>154.33333333333289</v>
      </c>
      <c r="G61" s="50" t="str">
        <f t="shared" si="7"/>
        <v/>
      </c>
      <c r="H61" s="53" t="str">
        <f t="shared" si="8"/>
        <v xml:space="preserve"> </v>
      </c>
    </row>
    <row r="62" spans="1:8" x14ac:dyDescent="0.25">
      <c r="A62" s="13">
        <f t="shared" si="3"/>
        <v>48</v>
      </c>
      <c r="B62" s="51">
        <f t="shared" ca="1" si="3"/>
        <v>44089</v>
      </c>
      <c r="C62" s="14"/>
      <c r="D62" s="15" t="str">
        <f t="shared" si="2"/>
        <v/>
      </c>
      <c r="E62" s="15">
        <f t="shared" si="4"/>
        <v>0</v>
      </c>
      <c r="F62" s="52">
        <f t="shared" ca="1" si="5"/>
        <v>153.99999999999955</v>
      </c>
      <c r="G62" s="50" t="str">
        <f t="shared" si="7"/>
        <v/>
      </c>
      <c r="H62" s="53" t="str">
        <f t="shared" si="8"/>
        <v xml:space="preserve"> </v>
      </c>
    </row>
    <row r="63" spans="1:8" x14ac:dyDescent="0.25">
      <c r="A63" s="13">
        <f t="shared" si="3"/>
        <v>49</v>
      </c>
      <c r="B63" s="51">
        <f t="shared" ca="1" si="3"/>
        <v>44090</v>
      </c>
      <c r="C63" s="14"/>
      <c r="D63" s="15" t="str">
        <f t="shared" si="2"/>
        <v/>
      </c>
      <c r="E63" s="15">
        <f t="shared" si="4"/>
        <v>0</v>
      </c>
      <c r="F63" s="52">
        <f t="shared" ca="1" si="5"/>
        <v>153.6666666666662</v>
      </c>
      <c r="G63" s="50" t="str">
        <f t="shared" si="7"/>
        <v/>
      </c>
      <c r="H63" s="53" t="str">
        <f t="shared" si="8"/>
        <v xml:space="preserve"> </v>
      </c>
    </row>
    <row r="64" spans="1:8" x14ac:dyDescent="0.25">
      <c r="A64" s="13">
        <f t="shared" si="3"/>
        <v>50</v>
      </c>
      <c r="B64" s="51">
        <f t="shared" ca="1" si="3"/>
        <v>44091</v>
      </c>
      <c r="C64" s="14"/>
      <c r="D64" s="15" t="str">
        <f t="shared" si="2"/>
        <v/>
      </c>
      <c r="E64" s="15">
        <f t="shared" si="4"/>
        <v>0</v>
      </c>
      <c r="F64" s="52">
        <f t="shared" ca="1" si="5"/>
        <v>153.33333333333286</v>
      </c>
      <c r="G64" s="50" t="str">
        <f t="shared" si="7"/>
        <v/>
      </c>
      <c r="H64" s="53" t="str">
        <f t="shared" si="8"/>
        <v xml:space="preserve"> </v>
      </c>
    </row>
    <row r="65" spans="1:8" x14ac:dyDescent="0.25">
      <c r="A65" s="13">
        <f t="shared" si="3"/>
        <v>51</v>
      </c>
      <c r="B65" s="51">
        <f t="shared" ca="1" si="3"/>
        <v>44092</v>
      </c>
      <c r="C65" s="14"/>
      <c r="D65" s="15" t="str">
        <f t="shared" si="2"/>
        <v/>
      </c>
      <c r="E65" s="15">
        <f t="shared" si="4"/>
        <v>0</v>
      </c>
      <c r="F65" s="52">
        <f t="shared" ca="1" si="5"/>
        <v>152.99999999999952</v>
      </c>
      <c r="G65" s="50" t="str">
        <f t="shared" si="7"/>
        <v/>
      </c>
      <c r="H65" s="53" t="str">
        <f t="shared" si="8"/>
        <v xml:space="preserve"> </v>
      </c>
    </row>
    <row r="66" spans="1:8" x14ac:dyDescent="0.25">
      <c r="A66" s="13">
        <f t="shared" si="3"/>
        <v>52</v>
      </c>
      <c r="B66" s="51">
        <f t="shared" ca="1" si="3"/>
        <v>44093</v>
      </c>
      <c r="C66" s="14"/>
      <c r="D66" s="15" t="str">
        <f t="shared" si="2"/>
        <v/>
      </c>
      <c r="E66" s="15">
        <f t="shared" si="4"/>
        <v>0</v>
      </c>
      <c r="F66" s="52">
        <f t="shared" ca="1" si="5"/>
        <v>152.66666666666617</v>
      </c>
      <c r="G66" s="50" t="str">
        <f t="shared" si="7"/>
        <v/>
      </c>
      <c r="H66" s="53" t="str">
        <f t="shared" si="8"/>
        <v xml:space="preserve"> </v>
      </c>
    </row>
    <row r="67" spans="1:8" x14ac:dyDescent="0.25">
      <c r="A67" s="13">
        <f t="shared" si="3"/>
        <v>53</v>
      </c>
      <c r="B67" s="51">
        <f t="shared" ca="1" si="3"/>
        <v>44094</v>
      </c>
      <c r="C67" s="14"/>
      <c r="D67" s="15" t="str">
        <f t="shared" si="2"/>
        <v/>
      </c>
      <c r="E67" s="15">
        <f t="shared" si="4"/>
        <v>0</v>
      </c>
      <c r="F67" s="52">
        <f t="shared" ca="1" si="5"/>
        <v>152.33333333333283</v>
      </c>
      <c r="G67" s="50" t="str">
        <f t="shared" si="7"/>
        <v/>
      </c>
      <c r="H67" s="53" t="str">
        <f t="shared" si="8"/>
        <v xml:space="preserve"> </v>
      </c>
    </row>
    <row r="68" spans="1:8" x14ac:dyDescent="0.25">
      <c r="A68" s="13">
        <f t="shared" si="3"/>
        <v>54</v>
      </c>
      <c r="B68" s="51">
        <f t="shared" ca="1" si="3"/>
        <v>44095</v>
      </c>
      <c r="C68" s="14"/>
      <c r="D68" s="15" t="str">
        <f t="shared" si="2"/>
        <v/>
      </c>
      <c r="E68" s="15">
        <f t="shared" si="4"/>
        <v>0</v>
      </c>
      <c r="F68" s="52">
        <f t="shared" ca="1" si="5"/>
        <v>151.99999999999949</v>
      </c>
      <c r="G68" s="50" t="str">
        <f t="shared" si="7"/>
        <v/>
      </c>
      <c r="H68" s="53" t="str">
        <f t="shared" si="8"/>
        <v xml:space="preserve"> </v>
      </c>
    </row>
    <row r="69" spans="1:8" x14ac:dyDescent="0.25">
      <c r="A69" s="13">
        <f t="shared" si="3"/>
        <v>55</v>
      </c>
      <c r="B69" s="51">
        <f t="shared" ca="1" si="3"/>
        <v>44096</v>
      </c>
      <c r="C69" s="14"/>
      <c r="D69" s="15" t="str">
        <f t="shared" si="2"/>
        <v/>
      </c>
      <c r="E69" s="15">
        <f t="shared" si="4"/>
        <v>0</v>
      </c>
      <c r="F69" s="52">
        <f t="shared" ca="1" si="5"/>
        <v>151.66666666666615</v>
      </c>
      <c r="G69" s="50" t="str">
        <f t="shared" si="7"/>
        <v/>
      </c>
      <c r="H69" s="53" t="str">
        <f t="shared" si="8"/>
        <v xml:space="preserve"> </v>
      </c>
    </row>
    <row r="70" spans="1:8" x14ac:dyDescent="0.25">
      <c r="A70" s="13">
        <f t="shared" si="3"/>
        <v>56</v>
      </c>
      <c r="B70" s="51">
        <f t="shared" ca="1" si="3"/>
        <v>44097</v>
      </c>
      <c r="C70" s="14"/>
      <c r="D70" s="15" t="str">
        <f t="shared" si="2"/>
        <v/>
      </c>
      <c r="E70" s="15">
        <f t="shared" si="4"/>
        <v>0</v>
      </c>
      <c r="F70" s="52">
        <f t="shared" ca="1" si="5"/>
        <v>151.3333333333328</v>
      </c>
      <c r="G70" s="50" t="str">
        <f t="shared" si="7"/>
        <v/>
      </c>
      <c r="H70" s="53" t="str">
        <f t="shared" si="8"/>
        <v xml:space="preserve"> </v>
      </c>
    </row>
    <row r="71" spans="1:8" x14ac:dyDescent="0.25">
      <c r="A71" s="13">
        <f t="shared" si="3"/>
        <v>57</v>
      </c>
      <c r="B71" s="51">
        <f t="shared" ca="1" si="3"/>
        <v>44098</v>
      </c>
      <c r="C71" s="14"/>
      <c r="D71" s="15" t="str">
        <f t="shared" si="2"/>
        <v/>
      </c>
      <c r="E71" s="15">
        <f t="shared" si="4"/>
        <v>0</v>
      </c>
      <c r="F71" s="52">
        <f t="shared" ca="1" si="5"/>
        <v>150.99999999999946</v>
      </c>
      <c r="G71" s="50" t="str">
        <f t="shared" si="7"/>
        <v/>
      </c>
      <c r="H71" s="53" t="str">
        <f t="shared" si="8"/>
        <v xml:space="preserve"> </v>
      </c>
    </row>
    <row r="72" spans="1:8" x14ac:dyDescent="0.25">
      <c r="A72" s="13">
        <f t="shared" si="3"/>
        <v>58</v>
      </c>
      <c r="B72" s="51">
        <f t="shared" ca="1" si="3"/>
        <v>44099</v>
      </c>
      <c r="C72" s="14"/>
      <c r="D72" s="15" t="str">
        <f t="shared" si="2"/>
        <v/>
      </c>
      <c r="E72" s="15">
        <f t="shared" si="4"/>
        <v>0</v>
      </c>
      <c r="F72" s="52">
        <f t="shared" ca="1" si="5"/>
        <v>150.66666666666612</v>
      </c>
      <c r="G72" s="50" t="str">
        <f t="shared" si="7"/>
        <v/>
      </c>
      <c r="H72" s="53" t="str">
        <f t="shared" si="8"/>
        <v xml:space="preserve"> </v>
      </c>
    </row>
    <row r="73" spans="1:8" x14ac:dyDescent="0.25">
      <c r="A73" s="13">
        <f t="shared" si="3"/>
        <v>59</v>
      </c>
      <c r="B73" s="51">
        <f t="shared" ca="1" si="3"/>
        <v>44100</v>
      </c>
      <c r="C73" s="14"/>
      <c r="D73" s="15" t="str">
        <f t="shared" si="2"/>
        <v/>
      </c>
      <c r="E73" s="15">
        <f t="shared" si="4"/>
        <v>0</v>
      </c>
      <c r="F73" s="52">
        <f t="shared" ca="1" si="5"/>
        <v>150.33333333333277</v>
      </c>
      <c r="G73" s="50" t="str">
        <f t="shared" si="7"/>
        <v/>
      </c>
      <c r="H73" s="53" t="str">
        <f t="shared" si="8"/>
        <v xml:space="preserve"> </v>
      </c>
    </row>
    <row r="74" spans="1:8" x14ac:dyDescent="0.25">
      <c r="A74" s="13">
        <f t="shared" si="3"/>
        <v>60</v>
      </c>
      <c r="B74" s="51">
        <f t="shared" ca="1" si="3"/>
        <v>44101</v>
      </c>
      <c r="C74" s="14"/>
      <c r="D74" s="15" t="str">
        <f t="shared" si="2"/>
        <v/>
      </c>
      <c r="E74" s="15">
        <f t="shared" si="4"/>
        <v>0</v>
      </c>
      <c r="F74" s="52">
        <f t="shared" ca="1" si="5"/>
        <v>149.99999999999943</v>
      </c>
      <c r="G74" s="50" t="str">
        <f t="shared" si="7"/>
        <v/>
      </c>
      <c r="H74" s="53" t="str">
        <f t="shared" si="8"/>
        <v xml:space="preserve"> </v>
      </c>
    </row>
    <row r="75" spans="1:8" x14ac:dyDescent="0.25">
      <c r="A75" s="13">
        <f t="shared" si="3"/>
        <v>61</v>
      </c>
      <c r="B75" s="51">
        <f t="shared" ca="1" si="3"/>
        <v>44102</v>
      </c>
      <c r="C75" s="14"/>
      <c r="D75" s="15" t="str">
        <f t="shared" si="2"/>
        <v/>
      </c>
      <c r="E75" s="15">
        <f t="shared" si="4"/>
        <v>0</v>
      </c>
      <c r="F75" s="52">
        <f t="shared" ca="1" si="5"/>
        <v>0</v>
      </c>
      <c r="G75" s="50" t="str">
        <f t="shared" si="7"/>
        <v/>
      </c>
      <c r="H75" s="53" t="str">
        <f t="shared" si="8"/>
        <v xml:space="preserve"> </v>
      </c>
    </row>
    <row r="76" spans="1:8" x14ac:dyDescent="0.25">
      <c r="A76" s="13">
        <f t="shared" si="3"/>
        <v>62</v>
      </c>
      <c r="B76" s="51">
        <f t="shared" ca="1" si="3"/>
        <v>44103</v>
      </c>
      <c r="C76" s="14"/>
      <c r="D76" s="15" t="str">
        <f t="shared" si="2"/>
        <v/>
      </c>
      <c r="E76" s="15">
        <f t="shared" si="4"/>
        <v>0</v>
      </c>
      <c r="F76" s="52">
        <f t="shared" ca="1" si="5"/>
        <v>0</v>
      </c>
      <c r="G76" s="50" t="str">
        <f t="shared" si="7"/>
        <v/>
      </c>
      <c r="H76" s="53" t="str">
        <f t="shared" si="8"/>
        <v xml:space="preserve"> </v>
      </c>
    </row>
    <row r="77" spans="1:8" x14ac:dyDescent="0.25">
      <c r="A77" s="13">
        <f t="shared" si="3"/>
        <v>63</v>
      </c>
      <c r="B77" s="51">
        <f t="shared" ca="1" si="3"/>
        <v>44104</v>
      </c>
      <c r="C77" s="14"/>
      <c r="D77" s="15" t="str">
        <f t="shared" si="2"/>
        <v/>
      </c>
      <c r="E77" s="15">
        <f t="shared" si="4"/>
        <v>0</v>
      </c>
      <c r="F77" s="52">
        <f t="shared" ca="1" si="5"/>
        <v>0</v>
      </c>
      <c r="G77" s="50" t="str">
        <f t="shared" si="7"/>
        <v/>
      </c>
      <c r="H77" s="53" t="str">
        <f t="shared" si="8"/>
        <v xml:space="preserve"> </v>
      </c>
    </row>
    <row r="78" spans="1:8" x14ac:dyDescent="0.25">
      <c r="A78" s="13">
        <f t="shared" si="3"/>
        <v>64</v>
      </c>
      <c r="B78" s="51">
        <f t="shared" ca="1" si="3"/>
        <v>44105</v>
      </c>
      <c r="C78" s="14"/>
      <c r="D78" s="15" t="str">
        <f t="shared" si="2"/>
        <v/>
      </c>
      <c r="E78" s="15">
        <f t="shared" si="4"/>
        <v>0</v>
      </c>
      <c r="F78" s="52">
        <f t="shared" ca="1" si="5"/>
        <v>0</v>
      </c>
      <c r="G78" s="50" t="str">
        <f t="shared" si="7"/>
        <v/>
      </c>
      <c r="H78" s="53" t="str">
        <f t="shared" si="8"/>
        <v xml:space="preserve"> </v>
      </c>
    </row>
    <row r="79" spans="1:8" x14ac:dyDescent="0.25">
      <c r="A79" s="13">
        <f t="shared" si="3"/>
        <v>65</v>
      </c>
      <c r="B79" s="51">
        <f t="shared" ca="1" si="3"/>
        <v>44106</v>
      </c>
      <c r="C79" s="14"/>
      <c r="D79" s="15" t="str">
        <f t="shared" si="2"/>
        <v/>
      </c>
      <c r="E79" s="15">
        <f t="shared" si="4"/>
        <v>0</v>
      </c>
      <c r="F79" s="52">
        <f t="shared" ca="1" si="5"/>
        <v>0</v>
      </c>
      <c r="G79" s="50" t="str">
        <f t="shared" si="7"/>
        <v/>
      </c>
      <c r="H79" s="53" t="str">
        <f t="shared" si="8"/>
        <v xml:space="preserve"> </v>
      </c>
    </row>
    <row r="80" spans="1:8" x14ac:dyDescent="0.25">
      <c r="A80" s="13">
        <f t="shared" si="3"/>
        <v>66</v>
      </c>
      <c r="B80" s="51">
        <f t="shared" ca="1" si="3"/>
        <v>44107</v>
      </c>
      <c r="C80" s="14"/>
      <c r="D80" s="15" t="str">
        <f t="shared" ref="D80:D104" si="9">IF(ISBLANK(C80),"",C80-C79)</f>
        <v/>
      </c>
      <c r="E80" s="15">
        <f t="shared" si="4"/>
        <v>0</v>
      </c>
      <c r="F80" s="52">
        <f t="shared" ca="1" si="5"/>
        <v>0</v>
      </c>
      <c r="G80" s="50" t="str">
        <f t="shared" si="7"/>
        <v/>
      </c>
      <c r="H80" s="53" t="str">
        <f t="shared" si="8"/>
        <v xml:space="preserve"> </v>
      </c>
    </row>
    <row r="81" spans="1:8" x14ac:dyDescent="0.25">
      <c r="A81" s="13">
        <f t="shared" ref="A81:B104" si="10">A80+1</f>
        <v>67</v>
      </c>
      <c r="B81" s="51">
        <f t="shared" ca="1" si="10"/>
        <v>44108</v>
      </c>
      <c r="C81" s="14"/>
      <c r="D81" s="15" t="str">
        <f t="shared" si="9"/>
        <v/>
      </c>
      <c r="E81" s="15">
        <f t="shared" ref="E81:E104" si="11">IF(ISBLANK(C81),,C81-C$5)</f>
        <v>0</v>
      </c>
      <c r="F81" s="52">
        <f t="shared" ref="F81:F104" ca="1" si="12">IF(F80&gt;F$5,F80+C$9,0)</f>
        <v>0</v>
      </c>
      <c r="G81" s="50" t="str">
        <f t="shared" si="7"/>
        <v/>
      </c>
      <c r="H81" s="53" t="str">
        <f t="shared" si="8"/>
        <v xml:space="preserve"> </v>
      </c>
    </row>
    <row r="82" spans="1:8" x14ac:dyDescent="0.25">
      <c r="A82" s="13">
        <f t="shared" si="10"/>
        <v>68</v>
      </c>
      <c r="B82" s="51">
        <f t="shared" ca="1" si="10"/>
        <v>44109</v>
      </c>
      <c r="C82" s="14"/>
      <c r="D82" s="15" t="str">
        <f t="shared" si="9"/>
        <v/>
      </c>
      <c r="E82" s="15">
        <f t="shared" si="11"/>
        <v>0</v>
      </c>
      <c r="F82" s="52">
        <f t="shared" ca="1" si="12"/>
        <v>0</v>
      </c>
      <c r="G82" s="50" t="str">
        <f t="shared" si="7"/>
        <v/>
      </c>
      <c r="H82" s="53" t="str">
        <f t="shared" si="8"/>
        <v xml:space="preserve"> </v>
      </c>
    </row>
    <row r="83" spans="1:8" x14ac:dyDescent="0.25">
      <c r="A83" s="13">
        <f t="shared" si="10"/>
        <v>69</v>
      </c>
      <c r="B83" s="51">
        <f t="shared" ca="1" si="10"/>
        <v>44110</v>
      </c>
      <c r="C83" s="14"/>
      <c r="D83" s="15" t="str">
        <f t="shared" si="9"/>
        <v/>
      </c>
      <c r="E83" s="15">
        <f t="shared" si="11"/>
        <v>0</v>
      </c>
      <c r="F83" s="52">
        <f t="shared" ca="1" si="12"/>
        <v>0</v>
      </c>
      <c r="G83" s="50" t="str">
        <f t="shared" si="7"/>
        <v/>
      </c>
      <c r="H83" s="53" t="str">
        <f t="shared" si="8"/>
        <v xml:space="preserve"> </v>
      </c>
    </row>
    <row r="84" spans="1:8" x14ac:dyDescent="0.25">
      <c r="A84" s="13">
        <f t="shared" si="10"/>
        <v>70</v>
      </c>
      <c r="B84" s="51">
        <f t="shared" ca="1" si="10"/>
        <v>44111</v>
      </c>
      <c r="C84" s="14"/>
      <c r="D84" s="15" t="str">
        <f t="shared" si="9"/>
        <v/>
      </c>
      <c r="E84" s="15">
        <f t="shared" si="11"/>
        <v>0</v>
      </c>
      <c r="F84" s="52">
        <f t="shared" ca="1" si="12"/>
        <v>0</v>
      </c>
      <c r="G84" s="50" t="str">
        <f t="shared" si="7"/>
        <v/>
      </c>
      <c r="H84" s="53" t="str">
        <f t="shared" si="8"/>
        <v xml:space="preserve"> </v>
      </c>
    </row>
    <row r="85" spans="1:8" x14ac:dyDescent="0.25">
      <c r="A85" s="13">
        <f t="shared" si="10"/>
        <v>71</v>
      </c>
      <c r="B85" s="51">
        <f t="shared" ca="1" si="10"/>
        <v>44112</v>
      </c>
      <c r="C85" s="14"/>
      <c r="D85" s="15" t="str">
        <f t="shared" si="9"/>
        <v/>
      </c>
      <c r="E85" s="15">
        <f t="shared" si="11"/>
        <v>0</v>
      </c>
      <c r="F85" s="52">
        <f t="shared" ca="1" si="12"/>
        <v>0</v>
      </c>
      <c r="G85" s="50" t="str">
        <f t="shared" si="7"/>
        <v/>
      </c>
      <c r="H85" s="53" t="str">
        <f t="shared" si="8"/>
        <v xml:space="preserve"> </v>
      </c>
    </row>
    <row r="86" spans="1:8" x14ac:dyDescent="0.25">
      <c r="A86" s="13">
        <f t="shared" si="10"/>
        <v>72</v>
      </c>
      <c r="B86" s="51">
        <f t="shared" ca="1" si="10"/>
        <v>44113</v>
      </c>
      <c r="C86" s="14"/>
      <c r="D86" s="15" t="str">
        <f t="shared" si="9"/>
        <v/>
      </c>
      <c r="E86" s="15">
        <f t="shared" si="11"/>
        <v>0</v>
      </c>
      <c r="F86" s="52">
        <f t="shared" ca="1" si="12"/>
        <v>0</v>
      </c>
      <c r="G86" s="50" t="str">
        <f t="shared" si="7"/>
        <v/>
      </c>
      <c r="H86" s="53" t="str">
        <f t="shared" si="8"/>
        <v xml:space="preserve"> </v>
      </c>
    </row>
    <row r="87" spans="1:8" x14ac:dyDescent="0.25">
      <c r="A87" s="13">
        <f t="shared" si="10"/>
        <v>73</v>
      </c>
      <c r="B87" s="51">
        <f t="shared" ca="1" si="10"/>
        <v>44114</v>
      </c>
      <c r="C87" s="14"/>
      <c r="D87" s="15" t="str">
        <f t="shared" si="9"/>
        <v/>
      </c>
      <c r="E87" s="15">
        <f t="shared" si="11"/>
        <v>0</v>
      </c>
      <c r="F87" s="52">
        <f t="shared" ca="1" si="12"/>
        <v>0</v>
      </c>
      <c r="G87" s="50" t="str">
        <f t="shared" si="7"/>
        <v/>
      </c>
      <c r="H87" s="53" t="str">
        <f t="shared" si="8"/>
        <v xml:space="preserve"> </v>
      </c>
    </row>
    <row r="88" spans="1:8" x14ac:dyDescent="0.25">
      <c r="A88" s="13">
        <f t="shared" si="10"/>
        <v>74</v>
      </c>
      <c r="B88" s="51">
        <f t="shared" ca="1" si="10"/>
        <v>44115</v>
      </c>
      <c r="C88" s="14"/>
      <c r="D88" s="15" t="str">
        <f t="shared" si="9"/>
        <v/>
      </c>
      <c r="E88" s="15">
        <f t="shared" si="11"/>
        <v>0</v>
      </c>
      <c r="F88" s="52">
        <f t="shared" ca="1" si="12"/>
        <v>0</v>
      </c>
      <c r="G88" s="50" t="str">
        <f t="shared" si="7"/>
        <v/>
      </c>
      <c r="H88" s="53" t="str">
        <f t="shared" si="8"/>
        <v xml:space="preserve"> </v>
      </c>
    </row>
    <row r="89" spans="1:8" x14ac:dyDescent="0.25">
      <c r="A89" s="13">
        <f t="shared" si="10"/>
        <v>75</v>
      </c>
      <c r="B89" s="51">
        <f t="shared" ca="1" si="10"/>
        <v>44116</v>
      </c>
      <c r="C89" s="14"/>
      <c r="D89" s="15" t="str">
        <f t="shared" si="9"/>
        <v/>
      </c>
      <c r="E89" s="15">
        <f t="shared" si="11"/>
        <v>0</v>
      </c>
      <c r="F89" s="52">
        <f t="shared" ca="1" si="12"/>
        <v>0</v>
      </c>
      <c r="G89" s="50" t="str">
        <f t="shared" si="7"/>
        <v/>
      </c>
      <c r="H89" s="53" t="str">
        <f t="shared" si="8"/>
        <v xml:space="preserve"> </v>
      </c>
    </row>
    <row r="90" spans="1:8" x14ac:dyDescent="0.25">
      <c r="A90" s="13">
        <f t="shared" si="10"/>
        <v>76</v>
      </c>
      <c r="B90" s="51">
        <f t="shared" ca="1" si="10"/>
        <v>44117</v>
      </c>
      <c r="C90" s="14"/>
      <c r="D90" s="15" t="str">
        <f t="shared" si="9"/>
        <v/>
      </c>
      <c r="E90" s="15">
        <f t="shared" si="11"/>
        <v>0</v>
      </c>
      <c r="F90" s="52">
        <f t="shared" ca="1" si="12"/>
        <v>0</v>
      </c>
      <c r="G90" s="50" t="str">
        <f t="shared" si="7"/>
        <v/>
      </c>
      <c r="H90" s="53" t="str">
        <f t="shared" si="8"/>
        <v xml:space="preserve"> </v>
      </c>
    </row>
    <row r="91" spans="1:8" x14ac:dyDescent="0.25">
      <c r="A91" s="13">
        <f t="shared" si="10"/>
        <v>77</v>
      </c>
      <c r="B91" s="51">
        <f t="shared" ca="1" si="10"/>
        <v>44118</v>
      </c>
      <c r="C91" s="14"/>
      <c r="D91" s="15" t="str">
        <f t="shared" si="9"/>
        <v/>
      </c>
      <c r="E91" s="15">
        <f t="shared" si="11"/>
        <v>0</v>
      </c>
      <c r="F91" s="52">
        <f t="shared" ca="1" si="12"/>
        <v>0</v>
      </c>
      <c r="G91" s="50" t="str">
        <f t="shared" si="7"/>
        <v/>
      </c>
      <c r="H91" s="53" t="str">
        <f t="shared" si="8"/>
        <v xml:space="preserve"> </v>
      </c>
    </row>
    <row r="92" spans="1:8" x14ac:dyDescent="0.25">
      <c r="A92" s="13">
        <f t="shared" si="10"/>
        <v>78</v>
      </c>
      <c r="B92" s="51">
        <f t="shared" ca="1" si="10"/>
        <v>44119</v>
      </c>
      <c r="C92" s="14"/>
      <c r="D92" s="15" t="str">
        <f t="shared" si="9"/>
        <v/>
      </c>
      <c r="E92" s="15">
        <f t="shared" si="11"/>
        <v>0</v>
      </c>
      <c r="F92" s="52">
        <f t="shared" ca="1" si="12"/>
        <v>0</v>
      </c>
      <c r="G92" s="50" t="str">
        <f t="shared" ref="G92:G104" si="13">IF(ISBLANK(C92),"",F92-C92)</f>
        <v/>
      </c>
      <c r="H92" s="53" t="str">
        <f t="shared" si="8"/>
        <v xml:space="preserve"> </v>
      </c>
    </row>
    <row r="93" spans="1:8" x14ac:dyDescent="0.25">
      <c r="A93" s="13">
        <f t="shared" si="10"/>
        <v>79</v>
      </c>
      <c r="B93" s="51">
        <f t="shared" ca="1" si="10"/>
        <v>44120</v>
      </c>
      <c r="C93" s="14"/>
      <c r="D93" s="15" t="str">
        <f t="shared" si="9"/>
        <v/>
      </c>
      <c r="E93" s="15">
        <f t="shared" si="11"/>
        <v>0</v>
      </c>
      <c r="F93" s="52">
        <f t="shared" ca="1" si="12"/>
        <v>0</v>
      </c>
      <c r="G93" s="50" t="str">
        <f t="shared" si="13"/>
        <v/>
      </c>
      <c r="H93" s="53" t="str">
        <f t="shared" si="8"/>
        <v xml:space="preserve"> </v>
      </c>
    </row>
    <row r="94" spans="1:8" x14ac:dyDescent="0.25">
      <c r="A94" s="13">
        <f t="shared" si="10"/>
        <v>80</v>
      </c>
      <c r="B94" s="51">
        <f t="shared" ca="1" si="10"/>
        <v>44121</v>
      </c>
      <c r="C94" s="14"/>
      <c r="D94" s="15" t="str">
        <f t="shared" si="9"/>
        <v/>
      </c>
      <c r="E94" s="15">
        <f t="shared" si="11"/>
        <v>0</v>
      </c>
      <c r="F94" s="52">
        <f t="shared" ca="1" si="12"/>
        <v>0</v>
      </c>
      <c r="G94" s="50" t="str">
        <f t="shared" si="13"/>
        <v/>
      </c>
      <c r="H94" s="53" t="str">
        <f t="shared" si="8"/>
        <v xml:space="preserve"> </v>
      </c>
    </row>
    <row r="95" spans="1:8" x14ac:dyDescent="0.25">
      <c r="A95" s="13">
        <f t="shared" si="10"/>
        <v>81</v>
      </c>
      <c r="B95" s="51">
        <f t="shared" ca="1" si="10"/>
        <v>44122</v>
      </c>
      <c r="C95" s="14"/>
      <c r="D95" s="15" t="str">
        <f t="shared" si="9"/>
        <v/>
      </c>
      <c r="E95" s="15">
        <f t="shared" si="11"/>
        <v>0</v>
      </c>
      <c r="F95" s="52">
        <f t="shared" ca="1" si="12"/>
        <v>0</v>
      </c>
      <c r="G95" s="50" t="str">
        <f t="shared" si="13"/>
        <v/>
      </c>
      <c r="H95" s="53" t="str">
        <f t="shared" si="8"/>
        <v xml:space="preserve"> </v>
      </c>
    </row>
    <row r="96" spans="1:8" x14ac:dyDescent="0.25">
      <c r="A96" s="13">
        <f t="shared" si="10"/>
        <v>82</v>
      </c>
      <c r="B96" s="51">
        <f t="shared" ca="1" si="10"/>
        <v>44123</v>
      </c>
      <c r="C96" s="14"/>
      <c r="D96" s="15" t="str">
        <f t="shared" si="9"/>
        <v/>
      </c>
      <c r="E96" s="15">
        <f t="shared" si="11"/>
        <v>0</v>
      </c>
      <c r="F96" s="52">
        <f t="shared" ca="1" si="12"/>
        <v>0</v>
      </c>
      <c r="G96" s="50" t="str">
        <f t="shared" si="13"/>
        <v/>
      </c>
      <c r="H96" s="53" t="str">
        <f t="shared" si="8"/>
        <v xml:space="preserve"> </v>
      </c>
    </row>
    <row r="97" spans="1:8" x14ac:dyDescent="0.25">
      <c r="A97" s="13">
        <f t="shared" si="10"/>
        <v>83</v>
      </c>
      <c r="B97" s="51">
        <f t="shared" ca="1" si="10"/>
        <v>44124</v>
      </c>
      <c r="C97" s="14"/>
      <c r="D97" s="15" t="str">
        <f t="shared" si="9"/>
        <v/>
      </c>
      <c r="E97" s="15">
        <f t="shared" si="11"/>
        <v>0</v>
      </c>
      <c r="F97" s="52">
        <f t="shared" ca="1" si="12"/>
        <v>0</v>
      </c>
      <c r="G97" s="50" t="str">
        <f t="shared" si="13"/>
        <v/>
      </c>
      <c r="H97" s="53" t="str">
        <f t="shared" si="8"/>
        <v xml:space="preserve"> </v>
      </c>
    </row>
    <row r="98" spans="1:8" x14ac:dyDescent="0.25">
      <c r="A98" s="13">
        <f t="shared" si="10"/>
        <v>84</v>
      </c>
      <c r="B98" s="51">
        <f t="shared" ca="1" si="10"/>
        <v>44125</v>
      </c>
      <c r="C98" s="14"/>
      <c r="D98" s="15" t="str">
        <f t="shared" si="9"/>
        <v/>
      </c>
      <c r="E98" s="15">
        <f t="shared" si="11"/>
        <v>0</v>
      </c>
      <c r="F98" s="52">
        <f t="shared" ca="1" si="12"/>
        <v>0</v>
      </c>
      <c r="G98" s="50" t="str">
        <f t="shared" si="13"/>
        <v/>
      </c>
      <c r="H98" s="53" t="str">
        <f t="shared" si="8"/>
        <v xml:space="preserve"> </v>
      </c>
    </row>
    <row r="99" spans="1:8" x14ac:dyDescent="0.25">
      <c r="A99" s="13">
        <f t="shared" si="10"/>
        <v>85</v>
      </c>
      <c r="B99" s="51">
        <f t="shared" ca="1" si="10"/>
        <v>44126</v>
      </c>
      <c r="C99" s="14"/>
      <c r="D99" s="15" t="str">
        <f t="shared" si="9"/>
        <v/>
      </c>
      <c r="E99" s="15">
        <f t="shared" si="11"/>
        <v>0</v>
      </c>
      <c r="F99" s="52">
        <f t="shared" ca="1" si="12"/>
        <v>0</v>
      </c>
      <c r="G99" s="50" t="str">
        <f t="shared" si="13"/>
        <v/>
      </c>
      <c r="H99" s="53" t="str">
        <f t="shared" si="8"/>
        <v xml:space="preserve"> </v>
      </c>
    </row>
    <row r="100" spans="1:8" x14ac:dyDescent="0.25">
      <c r="A100" s="13">
        <f t="shared" si="10"/>
        <v>86</v>
      </c>
      <c r="B100" s="51">
        <f t="shared" ca="1" si="10"/>
        <v>44127</v>
      </c>
      <c r="C100" s="14"/>
      <c r="D100" s="15" t="str">
        <f t="shared" si="9"/>
        <v/>
      </c>
      <c r="E100" s="15">
        <f t="shared" si="11"/>
        <v>0</v>
      </c>
      <c r="F100" s="52">
        <f t="shared" ca="1" si="12"/>
        <v>0</v>
      </c>
      <c r="G100" s="50" t="str">
        <f t="shared" si="13"/>
        <v/>
      </c>
      <c r="H100" s="53" t="str">
        <f t="shared" si="8"/>
        <v xml:space="preserve"> </v>
      </c>
    </row>
    <row r="101" spans="1:8" x14ac:dyDescent="0.25">
      <c r="A101" s="13">
        <f t="shared" si="10"/>
        <v>87</v>
      </c>
      <c r="B101" s="51">
        <f t="shared" ca="1" si="10"/>
        <v>44128</v>
      </c>
      <c r="C101" s="14"/>
      <c r="D101" s="15" t="str">
        <f t="shared" si="9"/>
        <v/>
      </c>
      <c r="E101" s="15">
        <f t="shared" si="11"/>
        <v>0</v>
      </c>
      <c r="F101" s="52">
        <f t="shared" ca="1" si="12"/>
        <v>0</v>
      </c>
      <c r="G101" s="50" t="str">
        <f t="shared" si="13"/>
        <v/>
      </c>
      <c r="H101" s="53" t="str">
        <f t="shared" si="8"/>
        <v xml:space="preserve"> </v>
      </c>
    </row>
    <row r="102" spans="1:8" x14ac:dyDescent="0.25">
      <c r="A102" s="13">
        <f t="shared" si="10"/>
        <v>88</v>
      </c>
      <c r="B102" s="51">
        <f t="shared" ca="1" si="10"/>
        <v>44129</v>
      </c>
      <c r="C102" s="14"/>
      <c r="D102" s="15" t="str">
        <f t="shared" si="9"/>
        <v/>
      </c>
      <c r="E102" s="15">
        <f t="shared" si="11"/>
        <v>0</v>
      </c>
      <c r="F102" s="52">
        <f t="shared" ca="1" si="12"/>
        <v>0</v>
      </c>
      <c r="G102" s="50" t="str">
        <f t="shared" si="13"/>
        <v/>
      </c>
      <c r="H102" s="53" t="str">
        <f t="shared" si="8"/>
        <v xml:space="preserve"> </v>
      </c>
    </row>
    <row r="103" spans="1:8" x14ac:dyDescent="0.25">
      <c r="A103" s="13">
        <f t="shared" si="10"/>
        <v>89</v>
      </c>
      <c r="B103" s="51">
        <f t="shared" ca="1" si="10"/>
        <v>44130</v>
      </c>
      <c r="C103" s="14"/>
      <c r="D103" s="15" t="str">
        <f t="shared" si="9"/>
        <v/>
      </c>
      <c r="E103" s="15">
        <f t="shared" si="11"/>
        <v>0</v>
      </c>
      <c r="F103" s="52">
        <f t="shared" ca="1" si="12"/>
        <v>0</v>
      </c>
      <c r="G103" s="50" t="str">
        <f t="shared" si="13"/>
        <v/>
      </c>
      <c r="H103" s="53" t="str">
        <f t="shared" si="8"/>
        <v xml:space="preserve"> </v>
      </c>
    </row>
    <row r="104" spans="1:8" ht="15.75" thickBot="1" x14ac:dyDescent="0.3">
      <c r="A104" s="18">
        <f t="shared" si="10"/>
        <v>90</v>
      </c>
      <c r="B104" s="54">
        <f t="shared" ca="1" si="10"/>
        <v>44131</v>
      </c>
      <c r="C104" s="19"/>
      <c r="D104" s="15" t="str">
        <f t="shared" si="9"/>
        <v/>
      </c>
      <c r="E104" s="20">
        <f t="shared" si="11"/>
        <v>0</v>
      </c>
      <c r="F104" s="55">
        <f t="shared" ca="1" si="12"/>
        <v>0</v>
      </c>
      <c r="G104" s="50" t="str">
        <f t="shared" si="13"/>
        <v/>
      </c>
      <c r="H104" s="53" t="str">
        <f t="shared" si="8"/>
        <v xml:space="preserve"> </v>
      </c>
    </row>
    <row r="105" spans="1:8" x14ac:dyDescent="0.25">
      <c r="B105" s="56"/>
      <c r="E105" s="6"/>
      <c r="F105" s="57"/>
      <c r="G105" s="6"/>
      <c r="H105" s="4"/>
    </row>
    <row r="106" spans="1:8" x14ac:dyDescent="0.25">
      <c r="B106" s="56"/>
      <c r="E106" s="6"/>
      <c r="F106" s="57"/>
      <c r="G106" s="6"/>
      <c r="H106" s="4"/>
    </row>
    <row r="107" spans="1:8" x14ac:dyDescent="0.25">
      <c r="B107" s="56"/>
      <c r="E107" s="6"/>
      <c r="F107" s="57"/>
      <c r="G107" s="6"/>
      <c r="H107" s="4"/>
    </row>
    <row r="108" spans="1:8" x14ac:dyDescent="0.25">
      <c r="B108" s="56"/>
      <c r="E108" s="6"/>
      <c r="F108" s="57"/>
      <c r="G108" s="6"/>
      <c r="H108" s="4"/>
    </row>
    <row r="109" spans="1:8" x14ac:dyDescent="0.25">
      <c r="B109" s="56"/>
      <c r="E109" s="6"/>
      <c r="F109" s="57"/>
      <c r="G109" s="6"/>
      <c r="H109" s="4"/>
    </row>
    <row r="110" spans="1:8" x14ac:dyDescent="0.25">
      <c r="B110" s="56"/>
      <c r="E110" s="6"/>
      <c r="F110" s="57"/>
      <c r="G110" s="6"/>
      <c r="H110" s="4"/>
    </row>
    <row r="111" spans="1:8" x14ac:dyDescent="0.25">
      <c r="B111" s="56"/>
      <c r="E111" s="6"/>
      <c r="F111" s="57"/>
      <c r="G111" s="6"/>
      <c r="H111" s="4"/>
    </row>
    <row r="112" spans="1:8" x14ac:dyDescent="0.25">
      <c r="B112" s="56"/>
      <c r="E112" s="6"/>
      <c r="F112" s="57"/>
      <c r="G112" s="6"/>
      <c r="H112" s="4"/>
    </row>
    <row r="113" spans="2:8" x14ac:dyDescent="0.25">
      <c r="B113" s="56"/>
      <c r="E113" s="6"/>
      <c r="F113" s="57"/>
      <c r="G113" s="6"/>
      <c r="H113" s="4"/>
    </row>
    <row r="114" spans="2:8" x14ac:dyDescent="0.25">
      <c r="B114" s="56"/>
      <c r="E114" s="6"/>
      <c r="F114" s="57"/>
      <c r="G114" s="6"/>
      <c r="H114" s="4"/>
    </row>
    <row r="115" spans="2:8" x14ac:dyDescent="0.25">
      <c r="B115" s="56"/>
      <c r="E115" s="6"/>
      <c r="F115" s="57"/>
      <c r="G115" s="6"/>
      <c r="H115" s="4"/>
    </row>
    <row r="116" spans="2:8" x14ac:dyDescent="0.25">
      <c r="B116" s="56"/>
      <c r="E116" s="6"/>
      <c r="F116" s="57"/>
      <c r="G116" s="6"/>
      <c r="H116" s="4"/>
    </row>
    <row r="117" spans="2:8" x14ac:dyDescent="0.25">
      <c r="B117" s="56"/>
      <c r="E117" s="6"/>
      <c r="F117" s="57"/>
      <c r="G117" s="6"/>
      <c r="H117" s="4"/>
    </row>
    <row r="118" spans="2:8" x14ac:dyDescent="0.25">
      <c r="B118" s="56"/>
      <c r="E118" s="6"/>
      <c r="F118" s="57"/>
      <c r="G118" s="6"/>
      <c r="H118" s="4"/>
    </row>
    <row r="119" spans="2:8" x14ac:dyDescent="0.25">
      <c r="B119" s="56"/>
      <c r="E119" s="6"/>
      <c r="F119" s="57"/>
      <c r="G119" s="6"/>
      <c r="H119" s="4"/>
    </row>
    <row r="120" spans="2:8" x14ac:dyDescent="0.25">
      <c r="B120" s="56"/>
      <c r="E120" s="6"/>
      <c r="F120" s="57"/>
      <c r="G120" s="6"/>
      <c r="H120" s="4"/>
    </row>
    <row r="121" spans="2:8" x14ac:dyDescent="0.25">
      <c r="B121" s="56"/>
      <c r="E121" s="6"/>
      <c r="F121" s="57"/>
      <c r="G121" s="6"/>
      <c r="H121" s="4"/>
    </row>
    <row r="122" spans="2:8" x14ac:dyDescent="0.25">
      <c r="B122" s="56"/>
      <c r="E122" s="6"/>
      <c r="F122" s="57"/>
      <c r="G122" s="6"/>
      <c r="H122" s="4"/>
    </row>
    <row r="123" spans="2:8" x14ac:dyDescent="0.25">
      <c r="B123" s="56"/>
      <c r="E123" s="6"/>
      <c r="F123" s="57"/>
      <c r="G123" s="6"/>
      <c r="H123" s="4"/>
    </row>
    <row r="124" spans="2:8" x14ac:dyDescent="0.25">
      <c r="B124" s="56"/>
      <c r="E124" s="6"/>
      <c r="F124" s="57"/>
      <c r="G124" s="6"/>
      <c r="H124" s="4"/>
    </row>
    <row r="125" spans="2:8" x14ac:dyDescent="0.25">
      <c r="B125" s="56"/>
      <c r="E125" s="6"/>
      <c r="F125" s="57"/>
      <c r="G125" s="6"/>
      <c r="H125" s="4"/>
    </row>
    <row r="126" spans="2:8" x14ac:dyDescent="0.25">
      <c r="B126" s="56"/>
      <c r="E126" s="6"/>
      <c r="F126" s="57"/>
      <c r="G126" s="6"/>
      <c r="H126" s="4"/>
    </row>
    <row r="127" spans="2:8" x14ac:dyDescent="0.25">
      <c r="B127" s="56"/>
      <c r="E127" s="6"/>
      <c r="F127" s="57"/>
      <c r="G127" s="6"/>
      <c r="H127" s="4"/>
    </row>
    <row r="128" spans="2:8" x14ac:dyDescent="0.25">
      <c r="B128" s="56"/>
      <c r="E128" s="6"/>
      <c r="F128" s="57"/>
      <c r="G128" s="6"/>
      <c r="H128" s="4"/>
    </row>
    <row r="129" spans="2:8" x14ac:dyDescent="0.25">
      <c r="B129" s="56"/>
      <c r="E129" s="6"/>
      <c r="F129" s="57"/>
      <c r="G129" s="6"/>
      <c r="H129" s="4"/>
    </row>
    <row r="130" spans="2:8" x14ac:dyDescent="0.25">
      <c r="B130" s="56"/>
      <c r="E130" s="6"/>
      <c r="F130" s="57"/>
      <c r="G130" s="6"/>
      <c r="H130" s="4"/>
    </row>
    <row r="131" spans="2:8" x14ac:dyDescent="0.25">
      <c r="B131" s="56"/>
      <c r="E131" s="6"/>
      <c r="F131" s="57"/>
      <c r="G131" s="6"/>
      <c r="H131" s="4"/>
    </row>
    <row r="132" spans="2:8" x14ac:dyDescent="0.25">
      <c r="B132" s="56"/>
      <c r="E132" s="6"/>
      <c r="F132" s="57"/>
      <c r="G132" s="6"/>
      <c r="H132" s="4"/>
    </row>
    <row r="133" spans="2:8" x14ac:dyDescent="0.25">
      <c r="B133" s="56"/>
      <c r="E133" s="6"/>
      <c r="F133" s="57"/>
      <c r="G133" s="6"/>
      <c r="H133" s="4"/>
    </row>
    <row r="134" spans="2:8" x14ac:dyDescent="0.25">
      <c r="B134" s="56"/>
      <c r="E134" s="6"/>
      <c r="F134" s="57"/>
      <c r="G134" s="6"/>
      <c r="H134" s="4"/>
    </row>
    <row r="135" spans="2:8" x14ac:dyDescent="0.25">
      <c r="B135" s="56"/>
      <c r="E135" s="6"/>
      <c r="F135" s="57"/>
      <c r="G135" s="6"/>
      <c r="H135" s="4"/>
    </row>
    <row r="136" spans="2:8" x14ac:dyDescent="0.25">
      <c r="B136" s="56"/>
      <c r="E136" s="6"/>
      <c r="F136" s="57"/>
      <c r="G136" s="6"/>
      <c r="H136" s="4"/>
    </row>
    <row r="137" spans="2:8" x14ac:dyDescent="0.25">
      <c r="B137" s="56"/>
      <c r="E137" s="6"/>
      <c r="F137" s="57"/>
      <c r="G137" s="6"/>
      <c r="H137" s="4"/>
    </row>
    <row r="138" spans="2:8" x14ac:dyDescent="0.25">
      <c r="F138" s="3"/>
      <c r="G138" s="4"/>
    </row>
    <row r="139" spans="2:8" x14ac:dyDescent="0.25">
      <c r="F139" s="3"/>
    </row>
  </sheetData>
  <conditionalFormatting sqref="C7">
    <cfRule type="cellIs" dxfId="18" priority="19" operator="lessThan">
      <formula>18.5</formula>
    </cfRule>
    <cfRule type="cellIs" dxfId="17" priority="20" operator="between">
      <formula>25</formula>
      <formula>18.5</formula>
    </cfRule>
    <cfRule type="cellIs" dxfId="16" priority="21" operator="between">
      <formula>25</formula>
      <formula>30</formula>
    </cfRule>
    <cfRule type="cellIs" dxfId="15" priority="22" operator="greaterThan">
      <formula>30</formula>
    </cfRule>
  </conditionalFormatting>
  <conditionalFormatting sqref="D105:D137">
    <cfRule type="cellIs" dxfId="14" priority="18" stopIfTrue="1" operator="lessThan">
      <formula>0</formula>
    </cfRule>
  </conditionalFormatting>
  <conditionalFormatting sqref="F7">
    <cfRule type="cellIs" dxfId="13" priority="12" operator="lessThan">
      <formula>18.5</formula>
    </cfRule>
    <cfRule type="cellIs" dxfId="12" priority="13" operator="between">
      <formula>25</formula>
      <formula>18.5</formula>
    </cfRule>
    <cfRule type="cellIs" dxfId="11" priority="14" operator="between">
      <formula>25</formula>
      <formula>30</formula>
    </cfRule>
    <cfRule type="cellIs" dxfId="10" priority="15" operator="greaterThan">
      <formula>30</formula>
    </cfRule>
  </conditionalFormatting>
  <conditionalFormatting sqref="D15:E104">
    <cfRule type="cellIs" dxfId="9" priority="9" stopIfTrue="1" operator="equal">
      <formula>0</formula>
    </cfRule>
    <cfRule type="cellIs" dxfId="8" priority="10" stopIfTrue="1" operator="lessThan">
      <formula>0</formula>
    </cfRule>
    <cfRule type="cellIs" dxfId="7" priority="11" stopIfTrue="1" operator="greaterThan">
      <formula>0</formula>
    </cfRule>
  </conditionalFormatting>
  <conditionalFormatting sqref="D15:E104">
    <cfRule type="expression" dxfId="6" priority="8">
      <formula>IF($C15=0,1,0)</formula>
    </cfRule>
  </conditionalFormatting>
  <conditionalFormatting sqref="H15:H104">
    <cfRule type="cellIs" dxfId="5" priority="2" operator="equal">
      <formula>" "</formula>
    </cfRule>
    <cfRule type="cellIs" dxfId="4" priority="4" operator="between">
      <formula>18.5</formula>
      <formula>25</formula>
    </cfRule>
    <cfRule type="cellIs" dxfId="3" priority="5" operator="between">
      <formula>25</formula>
      <formula>30</formula>
    </cfRule>
    <cfRule type="cellIs" dxfId="2" priority="6" operator="lessThan">
      <formula>18.5</formula>
    </cfRule>
    <cfRule type="cellIs" dxfId="1" priority="7" operator="greaterThan">
      <formula>30</formula>
    </cfRule>
  </conditionalFormatting>
  <conditionalFormatting sqref="B15:B104">
    <cfRule type="cellIs" dxfId="0" priority="1" operator="equal">
      <formula>TODAY()</formula>
    </cfRule>
  </conditionalFormatting>
  <hyperlinks>
    <hyperlink ref="F1" r:id="rId1" xr:uid="{00000000-0004-0000-0100-000000000000}"/>
  </hyperlinks>
  <pageMargins left="0.7" right="0.7" top="0.75" bottom="0.75" header="0.3" footer="0.3"/>
  <pageSetup paperSize="9" scale="86" orientation="portrait" horizontalDpi="4294967294" r:id="rId2"/>
  <colBreaks count="1" manualBreakCount="1">
    <brk id="8" max="103"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3"/>
  <sheetViews>
    <sheetView workbookViewId="0">
      <selection activeCell="A4" sqref="A4"/>
    </sheetView>
  </sheetViews>
  <sheetFormatPr defaultRowHeight="15" x14ac:dyDescent="0.25"/>
  <cols>
    <col min="1" max="1" width="110.28515625" style="45" customWidth="1"/>
    <col min="2" max="16384" width="9.140625" style="3"/>
  </cols>
  <sheetData>
    <row r="2" spans="1:1" x14ac:dyDescent="0.25">
      <c r="A2" s="60" t="s">
        <v>37</v>
      </c>
    </row>
    <row r="3" spans="1:1" ht="30" x14ac:dyDescent="0.25">
      <c r="A3" s="45" t="s">
        <v>38</v>
      </c>
    </row>
    <row r="4" spans="1:1" ht="30" x14ac:dyDescent="0.25">
      <c r="A4" s="45" t="s">
        <v>43</v>
      </c>
    </row>
    <row r="6" spans="1:1" x14ac:dyDescent="0.25">
      <c r="A6" s="60" t="s">
        <v>39</v>
      </c>
    </row>
    <row r="7" spans="1:1" ht="30" x14ac:dyDescent="0.25">
      <c r="A7" s="45" t="s">
        <v>40</v>
      </c>
    </row>
    <row r="9" spans="1:1" x14ac:dyDescent="0.25">
      <c r="A9" s="60" t="s">
        <v>41</v>
      </c>
    </row>
    <row r="10" spans="1:1" ht="90" x14ac:dyDescent="0.25">
      <c r="A10" s="45" t="s">
        <v>44</v>
      </c>
    </row>
    <row r="12" spans="1:1" x14ac:dyDescent="0.25">
      <c r="A12" s="60" t="s">
        <v>42</v>
      </c>
    </row>
    <row r="13" spans="1:1" ht="90" x14ac:dyDescent="0.25">
      <c r="A13" s="45"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6EC7-ABD2-4E3B-B29E-0B829CCAA67C}">
  <dimension ref="B3:E4"/>
  <sheetViews>
    <sheetView workbookViewId="0">
      <selection activeCell="E5" sqref="E5"/>
    </sheetView>
  </sheetViews>
  <sheetFormatPr defaultRowHeight="15" x14ac:dyDescent="0.25"/>
  <cols>
    <col min="3" max="3" width="10.7109375" bestFit="1" customWidth="1"/>
  </cols>
  <sheetData>
    <row r="3" spans="2:5" x14ac:dyDescent="0.25">
      <c r="B3" t="s">
        <v>57</v>
      </c>
      <c r="C3" s="95">
        <v>43408</v>
      </c>
      <c r="E3" t="s">
        <v>58</v>
      </c>
    </row>
    <row r="4" spans="2:5" x14ac:dyDescent="0.25">
      <c r="B4" t="s">
        <v>72</v>
      </c>
      <c r="C4" s="95">
        <v>44051</v>
      </c>
      <c r="E4"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Explanation</vt:lpstr>
      <vt:lpstr>Lbs table (USA)</vt:lpstr>
      <vt:lpstr>Kg table (rest of the world)</vt:lpstr>
      <vt:lpstr>Example</vt:lpstr>
      <vt:lpstr>Usage Policy</vt:lpstr>
      <vt:lpstr>revisions</vt:lpstr>
      <vt:lpstr>Example!Print_Area</vt:lpstr>
      <vt:lpstr>'Kg table (rest of the world)'!Print_Area</vt:lpstr>
      <vt:lpstr>'Lbs table (USA)'!Print_Area</vt:lpstr>
    </vt:vector>
  </TitlesOfParts>
  <Company>ExcelMadeEasy.com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Weight Tracking Chart template Excel</dc:subject>
  <dc:creator>ExcelMadeEasy</dc:creator>
  <dc:description>Weight Tracking Chart template Excel
</dc:description>
  <cp:lastModifiedBy>Excel</cp:lastModifiedBy>
  <cp:lastPrinted>2015-06-09T16:43:17Z</cp:lastPrinted>
  <dcterms:created xsi:type="dcterms:W3CDTF">2014-11-20T16:05:44Z</dcterms:created>
  <dcterms:modified xsi:type="dcterms:W3CDTF">2020-08-08T21:15:25Z</dcterms:modified>
  <cp:category>Weight Tracking Chart template Excel</cp:category>
  <cp:contentStatus>v3</cp:contentStatus>
</cp:coreProperties>
</file>